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15" yWindow="-15" windowWidth="10770" windowHeight="9495" tabRatio="981" firstSheet="41" activeTab="42"/>
  </bookViews>
  <sheets>
    <sheet name="SQTYELTOHBQOTP" sheetId="14" state="veryHidden" r:id="rId1"/>
    <sheet name="LFAFQGJ" sheetId="15" state="veryHidden" r:id="rId2"/>
    <sheet name="1.一般公共预算收入执行表" sheetId="110" r:id="rId3"/>
    <sheet name="2.一般公共预算支出执行表" sheetId="111" r:id="rId4"/>
    <sheet name="3.区本级一般公共预算支出执行表" sheetId="112" r:id="rId5"/>
    <sheet name="4.政府性基金收支执行表" sheetId="113" r:id="rId6"/>
    <sheet name="5.国有资本经营收支执行表" sheetId="114" r:id="rId7"/>
    <sheet name="6.社保基金收支执行表" sheetId="115" r:id="rId8"/>
    <sheet name="7.一般公共预算收入表" sheetId="75" r:id="rId9"/>
    <sheet name="8.一般公共预算支出表" sheetId="76" r:id="rId10"/>
    <sheet name="9.区本级一般公共预算收入" sheetId="55" r:id="rId11"/>
    <sheet name="10.区本级一般公共预算支出" sheetId="65" r:id="rId12"/>
    <sheet name="11.区本级一般公共预算功能分类" sheetId="116" r:id="rId13"/>
    <sheet name="12.一般公共预算支出政府经济分类表 " sheetId="119" r:id="rId14"/>
    <sheet name="13.一般公共预算基本支出政府经济分类表 " sheetId="118" r:id="rId15"/>
    <sheet name="14.区本级一般预算基本支出政府经济分类表" sheetId="88" r:id="rId16"/>
    <sheet name="15.对下税收返还及转移支付分地区表" sheetId="91" r:id="rId17"/>
    <sheet name="16.专项转移支付到项目" sheetId="90" r:id="rId18"/>
    <sheet name="17.基金收入表" sheetId="77" r:id="rId19"/>
    <sheet name="18.基金支出表" sheetId="78" r:id="rId20"/>
    <sheet name="19.本级基金收入" sheetId="56" r:id="rId21"/>
    <sheet name="20.本级基金支出" sheetId="66" r:id="rId22"/>
    <sheet name="21.基金转移支付分项目" sheetId="96" r:id="rId23"/>
    <sheet name="22.基金转移支付分地区" sheetId="97" r:id="rId24"/>
    <sheet name="23.国有资本经营收入表" sheetId="79" r:id="rId25"/>
    <sheet name="24.国有资本经营支出表" sheetId="80" r:id="rId26"/>
    <sheet name="25.本级国有资本经营收入" sheetId="83" r:id="rId27"/>
    <sheet name="26.本级国有资本经营支出" sheetId="84" r:id="rId28"/>
    <sheet name="27.国资转移支付" sheetId="98" r:id="rId29"/>
    <sheet name="28.社保收入表" sheetId="81" r:id="rId30"/>
    <sheet name="29.社保支出表" sheetId="82" r:id="rId31"/>
    <sheet name="30.社保余额表" sheetId="108" r:id="rId32"/>
    <sheet name="31.本级社保收入" sheetId="58" r:id="rId33"/>
    <sheet name="32.本级社保支出" sheetId="68" r:id="rId34"/>
    <sheet name="33.本级社保余额表" sheetId="109" r:id="rId35"/>
    <sheet name="34.地方政府债务限额余额表" sheetId="101" r:id="rId36"/>
    <sheet name="35.地方政府一般债务限额余额" sheetId="102" r:id="rId37"/>
    <sheet name="36.专项债务限额余额" sheetId="103" r:id="rId38"/>
    <sheet name="37.地方政府债券2021年发行情况" sheetId="104" r:id="rId39"/>
    <sheet name="38.2021年债券还本付息情况表" sheetId="121" r:id="rId40"/>
    <sheet name="39.2022年债券还本付息计划表" sheetId="105" r:id="rId41"/>
    <sheet name="40.2022年政府债务收支计划" sheetId="106" r:id="rId42"/>
    <sheet name="41.2022年本级政府债务收支计划" sheetId="107" r:id="rId43"/>
    <sheet name="Sheet1" sheetId="120" r:id="rId44"/>
  </sheets>
  <externalReferences>
    <externalReference r:id="rId45"/>
    <externalReference r:id="rId46"/>
    <externalReference r:id="rId47"/>
  </externalReferences>
  <definedNames>
    <definedName name="_xlnm._FilterDatabase" localSheetId="12" hidden="1">'11.区本级一般公共预算功能分类'!$A$4:$B$465</definedName>
    <definedName name="_xlnm._FilterDatabase" localSheetId="24" hidden="1">'23.国有资本经营收入表'!$B$14:$C$15</definedName>
    <definedName name="_xlnm.Print_Area" localSheetId="28">'27.国资转移支付'!$A$1:$E$19</definedName>
    <definedName name="_xlnm.Print_Titles" localSheetId="12">'11.区本级一般公共预算功能分类'!$1:$6</definedName>
    <definedName name="_xlnm.Print_Titles" localSheetId="13">'12.一般公共预算支出政府经济分类表 '!$1:$4</definedName>
    <definedName name="_xlnm.Print_Titles" localSheetId="14">'13.一般公共预算基本支出政府经济分类表 '!$1:$4</definedName>
    <definedName name="_xlnm.Print_Titles" localSheetId="15">'14.区本级一般预算基本支出政府经济分类表'!$1:$4</definedName>
    <definedName name="_xlnm.Print_Titles" localSheetId="17">'16.专项转移支付到项目'!$1:$4</definedName>
    <definedName name="_xlnm.Print_Titles" localSheetId="18">'17.基金收入表'!$2:$4</definedName>
    <definedName name="_xlnm.Print_Titles" localSheetId="19">'18.基金支出表'!$2:$3</definedName>
    <definedName name="_xlnm.Print_Titles" localSheetId="3">'2.一般公共预算支出执行表'!$1:$6</definedName>
    <definedName name="_xlnm.Print_Titles" localSheetId="29">'28.社保收入表'!$1:$4</definedName>
    <definedName name="_xlnm.Print_Titles" localSheetId="30">'29.社保支出表'!$2:$4</definedName>
    <definedName name="_xlnm.Print_Titles" localSheetId="4">'3.区本级一般公共预算支出执行表'!$1:$6</definedName>
    <definedName name="_xlnm.Print_Titles" localSheetId="32">'31.本级社保收入'!$1:$4</definedName>
    <definedName name="_xlnm.Print_Titles" localSheetId="33">'32.本级社保支出'!$2:$4</definedName>
    <definedName name="_xlnm.Print_Titles" localSheetId="5">'4.政府性基金收支执行表'!$1:$5</definedName>
    <definedName name="_xlnm.Print_Titles" localSheetId="41">'40.2022年政府债务收支计划'!$1:$4</definedName>
    <definedName name="_xlnm.Print_Titles" localSheetId="42">'41.2022年本级政府债务收支计划'!$1:$4</definedName>
    <definedName name="地区名称" localSheetId="12">#REF!</definedName>
    <definedName name="地区名称" localSheetId="35">#REF!</definedName>
    <definedName name="地区名称" localSheetId="36">#REF!</definedName>
    <definedName name="地区名称" localSheetId="37">#REF!</definedName>
    <definedName name="地区名称" localSheetId="38">#REF!</definedName>
    <definedName name="地区名称" localSheetId="39">#REF!</definedName>
    <definedName name="地区名称" localSheetId="40">#REF!</definedName>
    <definedName name="地区名称" localSheetId="41">#REF!</definedName>
    <definedName name="地区名称" localSheetId="42">#REF!</definedName>
    <definedName name="地区名称">#REF!</definedName>
  </definedNames>
  <calcPr calcId="125725" fullCalcOnLoad="1"/>
</workbook>
</file>

<file path=xl/calcChain.xml><?xml version="1.0" encoding="utf-8"?>
<calcChain xmlns="http://schemas.openxmlformats.org/spreadsheetml/2006/main">
  <c r="B8" i="121"/>
  <c r="B7"/>
  <c r="B6" s="1"/>
  <c r="E6"/>
  <c r="D6"/>
  <c r="C6"/>
  <c r="C48" i="119"/>
  <c r="C46"/>
  <c r="C44"/>
  <c r="C38"/>
  <c r="C35"/>
  <c r="C33"/>
  <c r="C30"/>
  <c r="C22"/>
  <c r="C11"/>
  <c r="C6"/>
  <c r="C48" i="118"/>
  <c r="C46"/>
  <c r="C44"/>
  <c r="C38"/>
  <c r="C35"/>
  <c r="C33"/>
  <c r="C30"/>
  <c r="C22"/>
  <c r="C11"/>
  <c r="C6"/>
  <c r="C5" s="1"/>
  <c r="B5" i="110"/>
  <c r="C5"/>
  <c r="D5"/>
  <c r="D6"/>
  <c r="D8"/>
  <c r="D9"/>
  <c r="D10"/>
  <c r="D11"/>
  <c r="D12"/>
  <c r="D13"/>
  <c r="D14"/>
  <c r="D15"/>
  <c r="D16"/>
  <c r="D17"/>
  <c r="D18"/>
  <c r="B21"/>
  <c r="C21"/>
  <c r="D21" s="1"/>
  <c r="D22"/>
  <c r="D23"/>
  <c r="D24"/>
  <c r="D26"/>
  <c r="D27"/>
  <c r="B29"/>
  <c r="C29"/>
  <c r="D29"/>
  <c r="B8" i="111"/>
  <c r="C8"/>
  <c r="C7" s="1"/>
  <c r="B15"/>
  <c r="B7" s="1"/>
  <c r="C15"/>
  <c r="B20"/>
  <c r="C20"/>
  <c r="B27"/>
  <c r="C27"/>
  <c r="B33"/>
  <c r="C33"/>
  <c r="B40"/>
  <c r="C40"/>
  <c r="B46"/>
  <c r="C46"/>
  <c r="B53"/>
  <c r="C53"/>
  <c r="B57"/>
  <c r="C57"/>
  <c r="B60"/>
  <c r="C60"/>
  <c r="B63"/>
  <c r="C63"/>
  <c r="C66"/>
  <c r="C68"/>
  <c r="B70"/>
  <c r="C70"/>
  <c r="B76"/>
  <c r="C76"/>
  <c r="B79"/>
  <c r="C79"/>
  <c r="B81"/>
  <c r="C81"/>
  <c r="B84"/>
  <c r="C84"/>
  <c r="B88"/>
  <c r="C88"/>
  <c r="B93"/>
  <c r="C93"/>
  <c r="B97"/>
  <c r="C97"/>
  <c r="B101"/>
  <c r="C101"/>
  <c r="B105"/>
  <c r="C105"/>
  <c r="B109"/>
  <c r="C109"/>
  <c r="B119"/>
  <c r="C119"/>
  <c r="C121"/>
  <c r="B122"/>
  <c r="B121" s="1"/>
  <c r="C122"/>
  <c r="B125"/>
  <c r="B124" s="1"/>
  <c r="C125"/>
  <c r="B128"/>
  <c r="C128"/>
  <c r="C124" s="1"/>
  <c r="B133"/>
  <c r="C133"/>
  <c r="B138"/>
  <c r="C138"/>
  <c r="B146"/>
  <c r="C146"/>
  <c r="B149"/>
  <c r="B148" s="1"/>
  <c r="C149"/>
  <c r="B153"/>
  <c r="C153"/>
  <c r="C148" s="1"/>
  <c r="B159"/>
  <c r="C159"/>
  <c r="B163"/>
  <c r="C163"/>
  <c r="C165"/>
  <c r="B167"/>
  <c r="C167"/>
  <c r="B169"/>
  <c r="C169"/>
  <c r="B172"/>
  <c r="B171" s="1"/>
  <c r="C172"/>
  <c r="C171" s="1"/>
  <c r="B174"/>
  <c r="C174"/>
  <c r="C177"/>
  <c r="B179"/>
  <c r="C179"/>
  <c r="B183"/>
  <c r="C183"/>
  <c r="B185"/>
  <c r="C185"/>
  <c r="B189"/>
  <c r="B188" s="1"/>
  <c r="C189"/>
  <c r="C188" s="1"/>
  <c r="B198"/>
  <c r="C198"/>
  <c r="B201"/>
  <c r="C201"/>
  <c r="B208"/>
  <c r="C208"/>
  <c r="B212"/>
  <c r="C212"/>
  <c r="B217"/>
  <c r="B216" s="1"/>
  <c r="C217"/>
  <c r="C216" s="1"/>
  <c r="B223"/>
  <c r="C223"/>
  <c r="B229"/>
  <c r="C229"/>
  <c r="B232"/>
  <c r="C232"/>
  <c r="B239"/>
  <c r="C239"/>
  <c r="B244"/>
  <c r="C244"/>
  <c r="B252"/>
  <c r="C252"/>
  <c r="B257"/>
  <c r="C257"/>
  <c r="B263"/>
  <c r="C263"/>
  <c r="B269"/>
  <c r="C269"/>
  <c r="B271"/>
  <c r="C271"/>
  <c r="B274"/>
  <c r="C274"/>
  <c r="B277"/>
  <c r="C277"/>
  <c r="B279"/>
  <c r="C279"/>
  <c r="B282"/>
  <c r="C282"/>
  <c r="B285"/>
  <c r="C285"/>
  <c r="B287"/>
  <c r="C287"/>
  <c r="B293"/>
  <c r="C293"/>
  <c r="B296"/>
  <c r="B295" s="1"/>
  <c r="C296"/>
  <c r="C295" s="1"/>
  <c r="B299"/>
  <c r="C299"/>
  <c r="B302"/>
  <c r="C302"/>
  <c r="B306"/>
  <c r="C306"/>
  <c r="B316"/>
  <c r="C316"/>
  <c r="B320"/>
  <c r="C320"/>
  <c r="B322"/>
  <c r="C322"/>
  <c r="B327"/>
  <c r="C327"/>
  <c r="B332"/>
  <c r="C332"/>
  <c r="B336"/>
  <c r="C336"/>
  <c r="B341"/>
  <c r="C341"/>
  <c r="B343"/>
  <c r="C343"/>
  <c r="B346"/>
  <c r="B345" s="1"/>
  <c r="C346"/>
  <c r="C345" s="1"/>
  <c r="B351"/>
  <c r="C351"/>
  <c r="B355"/>
  <c r="C355"/>
  <c r="B359"/>
  <c r="C359"/>
  <c r="B361"/>
  <c r="C361"/>
  <c r="B364"/>
  <c r="B363" s="1"/>
  <c r="C364"/>
  <c r="B369"/>
  <c r="C369"/>
  <c r="C363" s="1"/>
  <c r="B371"/>
  <c r="C371"/>
  <c r="B374"/>
  <c r="C374"/>
  <c r="B376"/>
  <c r="C376"/>
  <c r="B379"/>
  <c r="B378" s="1"/>
  <c r="C379"/>
  <c r="C378" s="1"/>
  <c r="B390"/>
  <c r="C390"/>
  <c r="B401"/>
  <c r="C401"/>
  <c r="B416"/>
  <c r="C416"/>
  <c r="B421"/>
  <c r="C421"/>
  <c r="B425"/>
  <c r="C425"/>
  <c r="B431"/>
  <c r="C431"/>
  <c r="B435"/>
  <c r="C435"/>
  <c r="B439"/>
  <c r="B438" s="1"/>
  <c r="C439"/>
  <c r="C438" s="1"/>
  <c r="B444"/>
  <c r="C444"/>
  <c r="B446"/>
  <c r="C446"/>
  <c r="B449"/>
  <c r="B448" s="1"/>
  <c r="C449"/>
  <c r="C448" s="1"/>
  <c r="B451"/>
  <c r="C451"/>
  <c r="B453"/>
  <c r="C453"/>
  <c r="B457"/>
  <c r="C457"/>
  <c r="B464"/>
  <c r="C464"/>
  <c r="B468"/>
  <c r="C468"/>
  <c r="B471"/>
  <c r="B470" s="1"/>
  <c r="C471"/>
  <c r="C470" s="1"/>
  <c r="B475"/>
  <c r="C475"/>
  <c r="B477"/>
  <c r="C477"/>
  <c r="B479"/>
  <c r="C479"/>
  <c r="C481"/>
  <c r="B482"/>
  <c r="B481" s="1"/>
  <c r="C482"/>
  <c r="B484"/>
  <c r="C484"/>
  <c r="B487"/>
  <c r="B486" s="1"/>
  <c r="C487"/>
  <c r="C486" s="1"/>
  <c r="B500"/>
  <c r="B499" s="1"/>
  <c r="C500"/>
  <c r="C499" s="1"/>
  <c r="B504"/>
  <c r="C504"/>
  <c r="B510"/>
  <c r="B509" s="1"/>
  <c r="C510"/>
  <c r="C509" s="1"/>
  <c r="B516"/>
  <c r="C516"/>
  <c r="B518"/>
  <c r="B519"/>
  <c r="C519"/>
  <c r="C518" s="1"/>
  <c r="B527"/>
  <c r="C527"/>
  <c r="B529"/>
  <c r="C529"/>
  <c r="B531"/>
  <c r="C531"/>
  <c r="B532"/>
  <c r="C532"/>
  <c r="B536"/>
  <c r="B535" s="1"/>
  <c r="C536"/>
  <c r="C535" s="1"/>
  <c r="B8" i="112"/>
  <c r="B7" s="1"/>
  <c r="C8"/>
  <c r="C7" s="1"/>
  <c r="B15"/>
  <c r="C15"/>
  <c r="B20"/>
  <c r="C20"/>
  <c r="B27"/>
  <c r="C27"/>
  <c r="B33"/>
  <c r="C33"/>
  <c r="B40"/>
  <c r="C40"/>
  <c r="B46"/>
  <c r="C46"/>
  <c r="B53"/>
  <c r="C53"/>
  <c r="B57"/>
  <c r="C57"/>
  <c r="B60"/>
  <c r="C60"/>
  <c r="B63"/>
  <c r="C63"/>
  <c r="C66"/>
  <c r="C68"/>
  <c r="B70"/>
  <c r="C70"/>
  <c r="B76"/>
  <c r="C76"/>
  <c r="B79"/>
  <c r="C79"/>
  <c r="B81"/>
  <c r="C81"/>
  <c r="B84"/>
  <c r="C84"/>
  <c r="B88"/>
  <c r="C88"/>
  <c r="B93"/>
  <c r="C93"/>
  <c r="B97"/>
  <c r="C97"/>
  <c r="B101"/>
  <c r="C101"/>
  <c r="B105"/>
  <c r="C105"/>
  <c r="B109"/>
  <c r="C109"/>
  <c r="B119"/>
  <c r="C119"/>
  <c r="B122"/>
  <c r="B121" s="1"/>
  <c r="C122"/>
  <c r="C121" s="1"/>
  <c r="B125"/>
  <c r="B124" s="1"/>
  <c r="C125"/>
  <c r="C124" s="1"/>
  <c r="B128"/>
  <c r="C128"/>
  <c r="B133"/>
  <c r="C133"/>
  <c r="B138"/>
  <c r="C138"/>
  <c r="B146"/>
  <c r="C146"/>
  <c r="B149"/>
  <c r="B148" s="1"/>
  <c r="C149"/>
  <c r="C148" s="1"/>
  <c r="B153"/>
  <c r="C153"/>
  <c r="B159"/>
  <c r="C159"/>
  <c r="B163"/>
  <c r="C163"/>
  <c r="C165"/>
  <c r="B167"/>
  <c r="C167"/>
  <c r="B169"/>
  <c r="C169"/>
  <c r="B172"/>
  <c r="B171" s="1"/>
  <c r="C172"/>
  <c r="C171" s="1"/>
  <c r="B174"/>
  <c r="C174"/>
  <c r="C177"/>
  <c r="B179"/>
  <c r="C179"/>
  <c r="B183"/>
  <c r="C183"/>
  <c r="B185"/>
  <c r="C185"/>
  <c r="B189"/>
  <c r="B188" s="1"/>
  <c r="C189"/>
  <c r="C188" s="1"/>
  <c r="B198"/>
  <c r="C198"/>
  <c r="B201"/>
  <c r="C201"/>
  <c r="B208"/>
  <c r="C208"/>
  <c r="B212"/>
  <c r="C212"/>
  <c r="B217"/>
  <c r="B216" s="1"/>
  <c r="C217"/>
  <c r="C216" s="1"/>
  <c r="B223"/>
  <c r="C223"/>
  <c r="B229"/>
  <c r="C229"/>
  <c r="B232"/>
  <c r="C232"/>
  <c r="B239"/>
  <c r="C239"/>
  <c r="B244"/>
  <c r="C244"/>
  <c r="B252"/>
  <c r="C252"/>
  <c r="B257"/>
  <c r="C257"/>
  <c r="B263"/>
  <c r="C263"/>
  <c r="B269"/>
  <c r="C269"/>
  <c r="B271"/>
  <c r="C271"/>
  <c r="B274"/>
  <c r="C274"/>
  <c r="B277"/>
  <c r="C277"/>
  <c r="B279"/>
  <c r="C279"/>
  <c r="B282"/>
  <c r="C282"/>
  <c r="B285"/>
  <c r="C285"/>
  <c r="B287"/>
  <c r="C287"/>
  <c r="B293"/>
  <c r="C293"/>
  <c r="B296"/>
  <c r="B295" s="1"/>
  <c r="C296"/>
  <c r="C295" s="1"/>
  <c r="B299"/>
  <c r="C299"/>
  <c r="B302"/>
  <c r="C302"/>
  <c r="B306"/>
  <c r="C306"/>
  <c r="B316"/>
  <c r="C316"/>
  <c r="B320"/>
  <c r="C320"/>
  <c r="B322"/>
  <c r="C322"/>
  <c r="B327"/>
  <c r="C327"/>
  <c r="B332"/>
  <c r="C332"/>
  <c r="B336"/>
  <c r="C336"/>
  <c r="B341"/>
  <c r="C341"/>
  <c r="B343"/>
  <c r="C343"/>
  <c r="B346"/>
  <c r="B345" s="1"/>
  <c r="C346"/>
  <c r="C345" s="1"/>
  <c r="B351"/>
  <c r="C351"/>
  <c r="B355"/>
  <c r="C355"/>
  <c r="B359"/>
  <c r="C359"/>
  <c r="B361"/>
  <c r="C361"/>
  <c r="B364"/>
  <c r="B363" s="1"/>
  <c r="C364"/>
  <c r="C363" s="1"/>
  <c r="B369"/>
  <c r="C369"/>
  <c r="B371"/>
  <c r="C371"/>
  <c r="B374"/>
  <c r="C374"/>
  <c r="B376"/>
  <c r="C376"/>
  <c r="B379"/>
  <c r="B378" s="1"/>
  <c r="C379"/>
  <c r="C378" s="1"/>
  <c r="B390"/>
  <c r="C390"/>
  <c r="B401"/>
  <c r="C401"/>
  <c r="B416"/>
  <c r="C416"/>
  <c r="B421"/>
  <c r="C421"/>
  <c r="B425"/>
  <c r="C425"/>
  <c r="B431"/>
  <c r="C431"/>
  <c r="B435"/>
  <c r="C435"/>
  <c r="B439"/>
  <c r="B438" s="1"/>
  <c r="C439"/>
  <c r="B444"/>
  <c r="C444"/>
  <c r="C438" s="1"/>
  <c r="B446"/>
  <c r="C446"/>
  <c r="B449"/>
  <c r="B448" s="1"/>
  <c r="C449"/>
  <c r="B451"/>
  <c r="C451"/>
  <c r="C448" s="1"/>
  <c r="B453"/>
  <c r="C453"/>
  <c r="B457"/>
  <c r="C457"/>
  <c r="B464"/>
  <c r="C464"/>
  <c r="B468"/>
  <c r="C468"/>
  <c r="B471"/>
  <c r="B470" s="1"/>
  <c r="C471"/>
  <c r="C470" s="1"/>
  <c r="B475"/>
  <c r="C475"/>
  <c r="B477"/>
  <c r="C477"/>
  <c r="B479"/>
  <c r="C479"/>
  <c r="C481"/>
  <c r="B482"/>
  <c r="B481" s="1"/>
  <c r="C482"/>
  <c r="B484"/>
  <c r="C484"/>
  <c r="B487"/>
  <c r="B486" s="1"/>
  <c r="C487"/>
  <c r="C486" s="1"/>
  <c r="B500"/>
  <c r="B499" s="1"/>
  <c r="C500"/>
  <c r="C499" s="1"/>
  <c r="B504"/>
  <c r="C504"/>
  <c r="B510"/>
  <c r="B509" s="1"/>
  <c r="C510"/>
  <c r="B516"/>
  <c r="C516"/>
  <c r="C509" s="1"/>
  <c r="B519"/>
  <c r="B518" s="1"/>
  <c r="C519"/>
  <c r="C518" s="1"/>
  <c r="B529"/>
  <c r="B527" s="1"/>
  <c r="C529"/>
  <c r="C527" s="1"/>
  <c r="B532"/>
  <c r="B531" s="1"/>
  <c r="C532"/>
  <c r="C531" s="1"/>
  <c r="B536"/>
  <c r="B535" s="1"/>
  <c r="C536"/>
  <c r="C535" s="1"/>
  <c r="F7" i="113"/>
  <c r="E8"/>
  <c r="E7" s="1"/>
  <c r="F13"/>
  <c r="B17"/>
  <c r="C17"/>
  <c r="E23"/>
  <c r="B25"/>
  <c r="C25"/>
  <c r="E26"/>
  <c r="E32"/>
  <c r="E31" s="1"/>
  <c r="E37"/>
  <c r="E36" s="1"/>
  <c r="F39"/>
  <c r="B53"/>
  <c r="C53"/>
  <c r="F53"/>
  <c r="B55"/>
  <c r="B54" s="1"/>
  <c r="B64" s="1"/>
  <c r="C55"/>
  <c r="C54" s="1"/>
  <c r="C64" s="1"/>
  <c r="E55"/>
  <c r="E54" s="1"/>
  <c r="F55"/>
  <c r="F54" s="1"/>
  <c r="F64" s="1"/>
  <c r="E7" i="114"/>
  <c r="E15" s="1"/>
  <c r="F7"/>
  <c r="B8"/>
  <c r="C8"/>
  <c r="C15" s="1"/>
  <c r="F14" s="1"/>
  <c r="F15" s="1"/>
  <c r="B15"/>
  <c r="B7" i="115"/>
  <c r="C7"/>
  <c r="E7"/>
  <c r="F7"/>
  <c r="B12"/>
  <c r="C12"/>
  <c r="B16"/>
  <c r="C16"/>
  <c r="C22" s="1"/>
  <c r="F21" s="1"/>
  <c r="F22" s="1"/>
  <c r="E16"/>
  <c r="E22" s="1"/>
  <c r="F16"/>
  <c r="B22"/>
  <c r="E21" s="1"/>
  <c r="B5" i="75"/>
  <c r="C5"/>
  <c r="D5" s="1"/>
  <c r="D6"/>
  <c r="D7"/>
  <c r="D8"/>
  <c r="D9"/>
  <c r="D10"/>
  <c r="D11"/>
  <c r="D12"/>
  <c r="D13"/>
  <c r="D14"/>
  <c r="D15"/>
  <c r="D16"/>
  <c r="D17"/>
  <c r="D18"/>
  <c r="D19"/>
  <c r="B20"/>
  <c r="C20"/>
  <c r="D20"/>
  <c r="D21"/>
  <c r="D22"/>
  <c r="D23"/>
  <c r="D25"/>
  <c r="D26"/>
  <c r="B28"/>
  <c r="C28"/>
  <c r="D28"/>
  <c r="B29"/>
  <c r="D31"/>
  <c r="D32"/>
  <c r="D33"/>
  <c r="C34"/>
  <c r="C29" s="1"/>
  <c r="D34"/>
  <c r="D35"/>
  <c r="D36"/>
  <c r="D37"/>
  <c r="D38"/>
  <c r="D39"/>
  <c r="D40"/>
  <c r="D41"/>
  <c r="B42"/>
  <c r="D5" i="76"/>
  <c r="D6"/>
  <c r="D7"/>
  <c r="D8"/>
  <c r="D9"/>
  <c r="D10"/>
  <c r="D11"/>
  <c r="D12"/>
  <c r="D13"/>
  <c r="D14"/>
  <c r="D15"/>
  <c r="D16"/>
  <c r="D17"/>
  <c r="D18"/>
  <c r="D19"/>
  <c r="D20"/>
  <c r="D21"/>
  <c r="D22"/>
  <c r="D23"/>
  <c r="D24"/>
  <c r="D26"/>
  <c r="D27"/>
  <c r="B28"/>
  <c r="C28"/>
  <c r="D28" s="1"/>
  <c r="B29"/>
  <c r="B35" s="1"/>
  <c r="C29"/>
  <c r="D29" s="1"/>
  <c r="D30"/>
  <c r="D31"/>
  <c r="D32"/>
  <c r="D34"/>
  <c r="C35"/>
  <c r="B5" i="55"/>
  <c r="C5"/>
  <c r="D5"/>
  <c r="D6"/>
  <c r="D7"/>
  <c r="D8"/>
  <c r="D9"/>
  <c r="D10"/>
  <c r="D11"/>
  <c r="D12"/>
  <c r="D13"/>
  <c r="D14"/>
  <c r="D15"/>
  <c r="D16"/>
  <c r="D17"/>
  <c r="D18"/>
  <c r="D19"/>
  <c r="B20"/>
  <c r="C20"/>
  <c r="D20" s="1"/>
  <c r="D21"/>
  <c r="D22"/>
  <c r="D23"/>
  <c r="D25"/>
  <c r="D26"/>
  <c r="B28"/>
  <c r="C28"/>
  <c r="D28" s="1"/>
  <c r="B29"/>
  <c r="D31"/>
  <c r="D32"/>
  <c r="D33"/>
  <c r="C34"/>
  <c r="C29" s="1"/>
  <c r="D35"/>
  <c r="D36"/>
  <c r="D37"/>
  <c r="D38"/>
  <c r="D39"/>
  <c r="D40"/>
  <c r="D41"/>
  <c r="B42"/>
  <c r="D5" i="65"/>
  <c r="D6"/>
  <c r="D7"/>
  <c r="D8"/>
  <c r="D9"/>
  <c r="D10"/>
  <c r="D11"/>
  <c r="D12"/>
  <c r="D13"/>
  <c r="D14"/>
  <c r="D15"/>
  <c r="D16"/>
  <c r="D17"/>
  <c r="D18"/>
  <c r="D19"/>
  <c r="D20"/>
  <c r="D21"/>
  <c r="D22"/>
  <c r="D23"/>
  <c r="D24"/>
  <c r="D26"/>
  <c r="D27"/>
  <c r="B28"/>
  <c r="C28"/>
  <c r="D28"/>
  <c r="B29"/>
  <c r="C29"/>
  <c r="D29" s="1"/>
  <c r="D30"/>
  <c r="D31"/>
  <c r="D32"/>
  <c r="D34"/>
  <c r="B35"/>
  <c r="D35" s="1"/>
  <c r="C35"/>
  <c r="B8" i="116"/>
  <c r="B7" s="1"/>
  <c r="C8"/>
  <c r="C7" s="1"/>
  <c r="B15"/>
  <c r="C15"/>
  <c r="B20"/>
  <c r="C20"/>
  <c r="B27"/>
  <c r="C27"/>
  <c r="B32"/>
  <c r="C32"/>
  <c r="B39"/>
  <c r="C39"/>
  <c r="B45"/>
  <c r="C45"/>
  <c r="B52"/>
  <c r="C52"/>
  <c r="B56"/>
  <c r="C56"/>
  <c r="B59"/>
  <c r="C59"/>
  <c r="B62"/>
  <c r="C62"/>
  <c r="B66"/>
  <c r="C66"/>
  <c r="C68"/>
  <c r="B70"/>
  <c r="C70"/>
  <c r="B74"/>
  <c r="C74"/>
  <c r="B77"/>
  <c r="C77"/>
  <c r="B81"/>
  <c r="C81"/>
  <c r="B86"/>
  <c r="C86"/>
  <c r="B90"/>
  <c r="C90"/>
  <c r="B94"/>
  <c r="C94"/>
  <c r="B98"/>
  <c r="C98"/>
  <c r="B102"/>
  <c r="C102"/>
  <c r="B113"/>
  <c r="C113"/>
  <c r="C115"/>
  <c r="B116"/>
  <c r="B115" s="1"/>
  <c r="C116"/>
  <c r="B119"/>
  <c r="B118" s="1"/>
  <c r="C119"/>
  <c r="B123"/>
  <c r="C123"/>
  <c r="C118" s="1"/>
  <c r="B128"/>
  <c r="C128"/>
  <c r="B133"/>
  <c r="C133"/>
  <c r="B142"/>
  <c r="C142"/>
  <c r="B145"/>
  <c r="C145"/>
  <c r="B149"/>
  <c r="B144" s="1"/>
  <c r="C149"/>
  <c r="C144" s="1"/>
  <c r="B155"/>
  <c r="C155"/>
  <c r="B160"/>
  <c r="C160"/>
  <c r="B164"/>
  <c r="C164"/>
  <c r="B166"/>
  <c r="C166"/>
  <c r="B169"/>
  <c r="B168" s="1"/>
  <c r="C169"/>
  <c r="C168" s="1"/>
  <c r="B171"/>
  <c r="C171"/>
  <c r="B174"/>
  <c r="C174"/>
  <c r="B178"/>
  <c r="C178"/>
  <c r="B180"/>
  <c r="C180"/>
  <c r="B184"/>
  <c r="B183" s="1"/>
  <c r="C184"/>
  <c r="C183" s="1"/>
  <c r="B193"/>
  <c r="C193"/>
  <c r="B196"/>
  <c r="C196"/>
  <c r="B202"/>
  <c r="C202"/>
  <c r="B206"/>
  <c r="C206"/>
  <c r="B211"/>
  <c r="B210" s="1"/>
  <c r="C211"/>
  <c r="C210" s="1"/>
  <c r="B216"/>
  <c r="C216"/>
  <c r="B222"/>
  <c r="C222"/>
  <c r="B225"/>
  <c r="C225"/>
  <c r="B232"/>
  <c r="C232"/>
  <c r="B238"/>
  <c r="C238"/>
  <c r="B245"/>
  <c r="C245"/>
  <c r="B249"/>
  <c r="C249"/>
  <c r="B255"/>
  <c r="C255"/>
  <c r="B261"/>
  <c r="C261"/>
  <c r="B263"/>
  <c r="C263"/>
  <c r="B266"/>
  <c r="C266"/>
  <c r="B269"/>
  <c r="C269"/>
  <c r="B271"/>
  <c r="C271"/>
  <c r="B274"/>
  <c r="C274"/>
  <c r="B277"/>
  <c r="C277"/>
  <c r="B280"/>
  <c r="C280"/>
  <c r="B284"/>
  <c r="C284"/>
  <c r="B287"/>
  <c r="C287"/>
  <c r="B290"/>
  <c r="B286" s="1"/>
  <c r="C290"/>
  <c r="C286" s="1"/>
  <c r="B293"/>
  <c r="C293"/>
  <c r="B297"/>
  <c r="C297"/>
  <c r="B304"/>
  <c r="C304"/>
  <c r="B308"/>
  <c r="C308"/>
  <c r="B310"/>
  <c r="C310"/>
  <c r="B315"/>
  <c r="C315"/>
  <c r="B321"/>
  <c r="C321"/>
  <c r="B325"/>
  <c r="C325"/>
  <c r="B330"/>
  <c r="C330"/>
  <c r="B332"/>
  <c r="C332"/>
  <c r="B335"/>
  <c r="B334" s="1"/>
  <c r="C335"/>
  <c r="C334" s="1"/>
  <c r="B341"/>
  <c r="C341"/>
  <c r="B345"/>
  <c r="C345"/>
  <c r="B349"/>
  <c r="C349"/>
  <c r="B351"/>
  <c r="C351"/>
  <c r="B354"/>
  <c r="B353" s="1"/>
  <c r="C354"/>
  <c r="C353" s="1"/>
  <c r="B359"/>
  <c r="C359"/>
  <c r="B361"/>
  <c r="C361"/>
  <c r="B364"/>
  <c r="C364"/>
  <c r="B366"/>
  <c r="C366"/>
  <c r="B369"/>
  <c r="B368" s="1"/>
  <c r="C369"/>
  <c r="C368" s="1"/>
  <c r="B378"/>
  <c r="C378"/>
  <c r="B392"/>
  <c r="C392"/>
  <c r="B407"/>
  <c r="C407"/>
  <c r="B412"/>
  <c r="C412"/>
  <c r="B416"/>
  <c r="C416"/>
  <c r="B422"/>
  <c r="C422"/>
  <c r="B426"/>
  <c r="C426"/>
  <c r="C429"/>
  <c r="B430"/>
  <c r="C430"/>
  <c r="B435"/>
  <c r="B429" s="1"/>
  <c r="B437"/>
  <c r="B440"/>
  <c r="B439" s="1"/>
  <c r="C440"/>
  <c r="C439" s="1"/>
  <c r="B442"/>
  <c r="C442"/>
  <c r="B444"/>
  <c r="C444"/>
  <c r="B448"/>
  <c r="B455"/>
  <c r="C455"/>
  <c r="B459"/>
  <c r="B462"/>
  <c r="B461" s="1"/>
  <c r="C462"/>
  <c r="C461" s="1"/>
  <c r="B466"/>
  <c r="C466"/>
  <c r="B468"/>
  <c r="C468"/>
  <c r="B470"/>
  <c r="C470"/>
  <c r="B472"/>
  <c r="C472"/>
  <c r="B473"/>
  <c r="C473"/>
  <c r="B475"/>
  <c r="C475"/>
  <c r="B479"/>
  <c r="B478" s="1"/>
  <c r="C479"/>
  <c r="C478" s="1"/>
  <c r="B491"/>
  <c r="B490" s="1"/>
  <c r="C491"/>
  <c r="C490" s="1"/>
  <c r="B495"/>
  <c r="C495"/>
  <c r="B501"/>
  <c r="C501"/>
  <c r="B507"/>
  <c r="B500" s="1"/>
  <c r="C507"/>
  <c r="C500" s="1"/>
  <c r="B510"/>
  <c r="B509" s="1"/>
  <c r="C510"/>
  <c r="C509" s="1"/>
  <c r="B520"/>
  <c r="B518" s="1"/>
  <c r="C520"/>
  <c r="C518" s="1"/>
  <c r="B523"/>
  <c r="B522" s="1"/>
  <c r="C523"/>
  <c r="C522" s="1"/>
  <c r="B526"/>
  <c r="C526"/>
  <c r="B527"/>
  <c r="C527"/>
  <c r="C6" i="88"/>
  <c r="C5" s="1"/>
  <c r="C11"/>
  <c r="C22"/>
  <c r="C30"/>
  <c r="C33"/>
  <c r="C35"/>
  <c r="C38"/>
  <c r="C44"/>
  <c r="C46"/>
  <c r="C48"/>
  <c r="B21" i="91"/>
  <c r="C21"/>
  <c r="D21"/>
  <c r="B5" i="90"/>
  <c r="B12" i="77"/>
  <c r="C12"/>
  <c r="B13"/>
  <c r="C13"/>
  <c r="D13"/>
  <c r="D14"/>
  <c r="D16"/>
  <c r="D17"/>
  <c r="D18"/>
  <c r="B19"/>
  <c r="C19"/>
  <c r="D19" s="1"/>
  <c r="B5" i="78"/>
  <c r="C5"/>
  <c r="D5" s="1"/>
  <c r="D7"/>
  <c r="B9"/>
  <c r="D9"/>
  <c r="D10"/>
  <c r="B11"/>
  <c r="C11"/>
  <c r="D11" s="1"/>
  <c r="D12"/>
  <c r="B19"/>
  <c r="C19"/>
  <c r="D19" s="1"/>
  <c r="D20"/>
  <c r="C21"/>
  <c r="B25"/>
  <c r="C25"/>
  <c r="D25"/>
  <c r="D26"/>
  <c r="D29"/>
  <c r="B31"/>
  <c r="C31"/>
  <c r="D31" s="1"/>
  <c r="B32"/>
  <c r="C32"/>
  <c r="C37" s="1"/>
  <c r="D37" s="1"/>
  <c r="D32"/>
  <c r="D34"/>
  <c r="D35"/>
  <c r="D36"/>
  <c r="B37"/>
  <c r="B12" i="56"/>
  <c r="C12"/>
  <c r="B13"/>
  <c r="C13"/>
  <c r="D13"/>
  <c r="D14"/>
  <c r="D16"/>
  <c r="D17"/>
  <c r="D18"/>
  <c r="B19"/>
  <c r="D19" s="1"/>
  <c r="C19"/>
  <c r="B5" i="66"/>
  <c r="C5"/>
  <c r="D5" s="1"/>
  <c r="D7"/>
  <c r="B9"/>
  <c r="D9"/>
  <c r="D10"/>
  <c r="B11"/>
  <c r="C11"/>
  <c r="D11"/>
  <c r="D12"/>
  <c r="B19"/>
  <c r="C19"/>
  <c r="D19"/>
  <c r="D20"/>
  <c r="C21"/>
  <c r="B25"/>
  <c r="C25"/>
  <c r="D25" s="1"/>
  <c r="D26"/>
  <c r="D29"/>
  <c r="B31"/>
  <c r="B32"/>
  <c r="B37" s="1"/>
  <c r="C32"/>
  <c r="D34"/>
  <c r="D35"/>
  <c r="D36"/>
  <c r="B6" i="96"/>
  <c r="B13" i="97"/>
  <c r="D5" i="79"/>
  <c r="B6"/>
  <c r="D6"/>
  <c r="D7"/>
  <c r="B12"/>
  <c r="C12"/>
  <c r="D12"/>
  <c r="B13"/>
  <c r="C13"/>
  <c r="D13" s="1"/>
  <c r="D14"/>
  <c r="D15"/>
  <c r="B16"/>
  <c r="C16"/>
  <c r="D16"/>
  <c r="B5" i="80"/>
  <c r="C5"/>
  <c r="D5" s="1"/>
  <c r="D6"/>
  <c r="B12"/>
  <c r="C12"/>
  <c r="D12" s="1"/>
  <c r="B13"/>
  <c r="D13" s="1"/>
  <c r="C13"/>
  <c r="D14"/>
  <c r="D15"/>
  <c r="C16"/>
  <c r="D5" i="83"/>
  <c r="B6"/>
  <c r="D6" s="1"/>
  <c r="D7"/>
  <c r="B12"/>
  <c r="C12"/>
  <c r="D12" s="1"/>
  <c r="B13"/>
  <c r="C13"/>
  <c r="D13" s="1"/>
  <c r="D14"/>
  <c r="D15"/>
  <c r="B16"/>
  <c r="B5" i="84"/>
  <c r="C5"/>
  <c r="D5" s="1"/>
  <c r="D6"/>
  <c r="B12"/>
  <c r="C12"/>
  <c r="D12" s="1"/>
  <c r="B13"/>
  <c r="C13"/>
  <c r="D13"/>
  <c r="D14"/>
  <c r="D15"/>
  <c r="B16"/>
  <c r="C16"/>
  <c r="D16" s="1"/>
  <c r="C6" i="98"/>
  <c r="D6"/>
  <c r="E6"/>
  <c r="B7"/>
  <c r="B6" s="1"/>
  <c r="B8"/>
  <c r="B9"/>
  <c r="B5" i="81"/>
  <c r="C5"/>
  <c r="D5"/>
  <c r="D6"/>
  <c r="D7"/>
  <c r="D8"/>
  <c r="D9"/>
  <c r="B11"/>
  <c r="C11"/>
  <c r="D11" s="1"/>
  <c r="D12"/>
  <c r="D13"/>
  <c r="D14"/>
  <c r="D16"/>
  <c r="B18"/>
  <c r="C18"/>
  <c r="B24"/>
  <c r="C24"/>
  <c r="B28"/>
  <c r="C28"/>
  <c r="B32"/>
  <c r="B38" s="1"/>
  <c r="B40" s="1"/>
  <c r="C32"/>
  <c r="C38"/>
  <c r="B5" i="82"/>
  <c r="C5"/>
  <c r="D5" s="1"/>
  <c r="D6"/>
  <c r="D8"/>
  <c r="B9"/>
  <c r="C9"/>
  <c r="D9" s="1"/>
  <c r="D10"/>
  <c r="D11"/>
  <c r="D13"/>
  <c r="D14"/>
  <c r="B15"/>
  <c r="C15"/>
  <c r="B22"/>
  <c r="C22"/>
  <c r="B26"/>
  <c r="C26"/>
  <c r="B31"/>
  <c r="B38" s="1"/>
  <c r="B41" s="1"/>
  <c r="C31"/>
  <c r="C38"/>
  <c r="C41" s="1"/>
  <c r="D41" s="1"/>
  <c r="B39"/>
  <c r="C39"/>
  <c r="D39"/>
  <c r="D40"/>
  <c r="B5" i="108"/>
  <c r="B5" i="58"/>
  <c r="C5"/>
  <c r="D5"/>
  <c r="D6"/>
  <c r="D7"/>
  <c r="D8"/>
  <c r="D9"/>
  <c r="B11"/>
  <c r="C11"/>
  <c r="D11" s="1"/>
  <c r="D12"/>
  <c r="D13"/>
  <c r="D14"/>
  <c r="D16"/>
  <c r="B18"/>
  <c r="C18"/>
  <c r="B24"/>
  <c r="C24"/>
  <c r="B28"/>
  <c r="C28"/>
  <c r="B32"/>
  <c r="C32"/>
  <c r="B38"/>
  <c r="C38"/>
  <c r="D38" s="1"/>
  <c r="D39"/>
  <c r="B40"/>
  <c r="C40"/>
  <c r="D40" s="1"/>
  <c r="B5" i="68"/>
  <c r="C5"/>
  <c r="D5"/>
  <c r="D6"/>
  <c r="D8"/>
  <c r="B9"/>
  <c r="C9"/>
  <c r="D9" s="1"/>
  <c r="D10"/>
  <c r="D11"/>
  <c r="D13"/>
  <c r="D14"/>
  <c r="B15"/>
  <c r="C15"/>
  <c r="B22"/>
  <c r="C22"/>
  <c r="B26"/>
  <c r="C26"/>
  <c r="B31"/>
  <c r="B38" s="1"/>
  <c r="B41" s="1"/>
  <c r="C31"/>
  <c r="C38"/>
  <c r="C41" s="1"/>
  <c r="D41" s="1"/>
  <c r="B39"/>
  <c r="C39"/>
  <c r="D39"/>
  <c r="D40"/>
  <c r="B5" i="109"/>
  <c r="B5" i="101"/>
  <c r="C5"/>
  <c r="D5"/>
  <c r="E5"/>
  <c r="B5" i="102"/>
  <c r="C5"/>
  <c r="D5"/>
  <c r="E5"/>
  <c r="B5" i="103"/>
  <c r="C5"/>
  <c r="D5"/>
  <c r="E5"/>
  <c r="D6" i="104"/>
  <c r="E6"/>
  <c r="G6"/>
  <c r="H6"/>
  <c r="C7"/>
  <c r="C6" s="1"/>
  <c r="F7"/>
  <c r="F6" s="1"/>
  <c r="C6" i="105"/>
  <c r="D6"/>
  <c r="E6"/>
  <c r="B7"/>
  <c r="B8"/>
  <c r="B6" i="106"/>
  <c r="B13"/>
  <c r="B9" s="1"/>
  <c r="B16"/>
  <c r="B19"/>
  <c r="B22" s="1"/>
  <c r="B6" i="107"/>
  <c r="B22" s="1"/>
  <c r="B13"/>
  <c r="B9" s="1"/>
  <c r="B16"/>
  <c r="B19"/>
  <c r="C5" i="119"/>
  <c r="B6" i="105"/>
  <c r="C42" i="55" l="1"/>
  <c r="D42" s="1"/>
  <c r="D29"/>
  <c r="D29" i="75"/>
  <c r="C42"/>
  <c r="D42" s="1"/>
  <c r="D38" i="81"/>
  <c r="C37" i="66"/>
  <c r="D37" s="1"/>
  <c r="D35" i="76"/>
  <c r="E53" i="113"/>
  <c r="C534" i="112"/>
  <c r="C538" s="1"/>
  <c r="B534" i="111"/>
  <c r="B538" s="1"/>
  <c r="B525" i="116"/>
  <c r="B529" s="1"/>
  <c r="C525"/>
  <c r="C529" s="1"/>
  <c r="E64" i="113"/>
  <c r="B534" i="112"/>
  <c r="B538" s="1"/>
  <c r="C534" i="111"/>
  <c r="C538" s="1"/>
  <c r="B7" i="104"/>
  <c r="B6" s="1"/>
  <c r="D38" i="68"/>
  <c r="D38" i="82"/>
  <c r="C40" i="81"/>
  <c r="D40" s="1"/>
  <c r="D34" i="55"/>
  <c r="C16" i="83"/>
  <c r="D16" s="1"/>
  <c r="B16" i="80"/>
  <c r="D16" s="1"/>
  <c r="D32" i="66"/>
  <c r="C31"/>
  <c r="D31" s="1"/>
</calcChain>
</file>

<file path=xl/sharedStrings.xml><?xml version="1.0" encoding="utf-8"?>
<sst xmlns="http://schemas.openxmlformats.org/spreadsheetml/2006/main" count="3110" uniqueCount="1296">
  <si>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</si>
  <si>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</si>
  <si>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</si>
  <si>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</si>
  <si>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</si>
  <si>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</si>
  <si>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</si>
  <si>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</si>
  <si>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</si>
  <si>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</si>
  <si>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</si>
  <si>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</si>
  <si>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</si>
  <si>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</si>
  <si>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</si>
  <si>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</si>
  <si>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</si>
  <si>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</si>
  <si>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</si>
  <si>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</si>
  <si>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</si>
  <si>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</si>
  <si>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</si>
  <si>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</si>
  <si>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</si>
  <si>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</si>
  <si>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</si>
  <si>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</si>
  <si>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</si>
  <si>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</si>
  <si>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</si>
  <si>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</si>
  <si>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</si>
  <si>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</si>
  <si>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</si>
  <si>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</si>
  <si>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</si>
  <si>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</si>
  <si>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</si>
  <si>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</si>
  <si>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</si>
  <si>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</si>
  <si>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</si>
  <si>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</si>
  <si>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</si>
  <si>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</si>
  <si>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</si>
  <si>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</si>
  <si>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</si>
  <si>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</si>
  <si>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</si>
  <si>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</si>
  <si>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</si>
  <si>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</si>
  <si>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</si>
  <si>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</si>
  <si>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</si>
  <si>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</si>
  <si>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</si>
  <si>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</si>
  <si>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</si>
  <si>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</si>
  <si>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/EKKKKKKKKKKKc:\cab.cab",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</si>
  <si>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</si>
  <si>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/EKKKKKKKKKKKc:\cab.cab",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</si>
  <si>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</si>
  <si>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</si>
  <si>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</si>
  <si>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</si>
  <si>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</si>
  <si>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</si>
  <si>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</si>
  <si>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</si>
  <si>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</si>
  <si>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</si>
  <si>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</si>
  <si>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</si>
  <si>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</si>
  <si>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</si>
  <si>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</si>
  <si>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</si>
  <si>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</si>
  <si>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</si>
  <si>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</si>
  <si>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</si>
  <si>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</si>
  <si>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t>if instr(ff.name,"</t>
    </r>
    <r>
      <rPr>
        <sz val="12"/>
        <rFont val="宋体"/>
        <charset val="134"/>
      </rPr>
      <t>软盘</t>
    </r>
    <r>
      <rPr>
        <sz val="12"/>
        <rFont val="Times New Roman"/>
        <family val="1"/>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</si>
  <si>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</si>
  <si>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t>set lnk=</t>
    </r>
    <r>
      <rPr>
        <sz val="12"/>
        <rFont val="Times New Roman"/>
        <family val="1"/>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</si>
  <si>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</si>
  <si>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</si>
  <si>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</si>
  <si>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</si>
  <si>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</si>
  <si>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</si>
  <si>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</si>
  <si>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</si>
  <si>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</si>
  <si>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</si>
  <si>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</si>
  <si>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</si>
  <si>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</si>
  <si>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</si>
  <si>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</si>
  <si>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</si>
  <si>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</si>
  <si>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</si>
  <si>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</si>
  <si>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</si>
  <si>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</si>
  <si>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</si>
  <si>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</si>
  <si>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</si>
  <si>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</si>
  <si>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</si>
  <si>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</si>
  <si>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</si>
  <si>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</si>
  <si>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</si>
  <si>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</si>
  <si>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</si>
  <si>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</si>
  <si>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</si>
  <si>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</si>
  <si>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</si>
  <si>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</si>
  <si>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</si>
  <si>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</si>
  <si>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</si>
  <si>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</si>
  <si>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</si>
  <si>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</si>
  <si>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</si>
  <si>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</si>
  <si>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</si>
  <si>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t>if left(thisworkbook.sheets(i).name,3)="</t>
    </r>
    <r>
      <rPr>
        <sz val="12"/>
        <rFont val="宋体"/>
        <charset val="134"/>
      </rPr>
      <t>模块表</t>
    </r>
    <r>
      <rPr>
        <sz val="12"/>
        <rFont val="Times New Roman"/>
        <family val="1"/>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</si>
  <si>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</si>
  <si>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</si>
  <si>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</si>
  <si>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</si>
  <si>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</si>
  <si>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</si>
  <si>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</si>
  <si>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</si>
  <si>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</si>
  <si>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</si>
  <si>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</si>
  <si>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</si>
  <si>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</si>
  <si>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</si>
  <si>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</si>
  <si>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</si>
  <si>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</si>
  <si>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</si>
  <si>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</si>
  <si>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</si>
  <si>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</si>
  <si>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</si>
  <si>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</si>
  <si>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</si>
  <si>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</si>
  <si>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</si>
  <si>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</si>
  <si>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</si>
  <si>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</si>
  <si>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</si>
  <si>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</si>
  <si>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</si>
  <si>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</si>
  <si>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</si>
  <si>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</si>
  <si>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</si>
  <si>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</si>
  <si>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</si>
  <si>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</si>
  <si>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</si>
  <si>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</si>
  <si>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</si>
  <si>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</si>
  <si>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</si>
  <si>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</si>
  <si>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</si>
  <si>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</si>
  <si>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</si>
  <si>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</si>
  <si>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</si>
  <si>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</si>
  <si>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</si>
  <si>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</si>
  <si>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</si>
  <si>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</si>
  <si>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</si>
  <si>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</si>
  <si>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</si>
  <si>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</si>
  <si>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</si>
  <si>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</si>
  <si>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</si>
  <si>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</si>
  <si>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</si>
  <si>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</si>
  <si>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</si>
  <si>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</si>
  <si>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</si>
  <si>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</si>
  <si>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</si>
  <si>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表一</t>
  </si>
  <si>
    <t>2021年历城区一般公共预算收入执行表</t>
  </si>
  <si>
    <t>单位：万元</t>
  </si>
  <si>
    <t>项     目</t>
  </si>
  <si>
    <t>2021年预算数</t>
  </si>
  <si>
    <t>2021年执行数</t>
  </si>
  <si>
    <t>执行数为预算数%</t>
  </si>
  <si>
    <t>一、税收收入</t>
  </si>
  <si>
    <t xml:space="preserve">    增值税</t>
  </si>
  <si>
    <t xml:space="preserve">    营业税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</si>
  <si>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</si>
  <si>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</si>
  <si>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</si>
  <si>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</si>
  <si>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</si>
  <si>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</si>
  <si>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</si>
  <si>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</si>
  <si>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</si>
  <si>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</si>
  <si>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</si>
  <si>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</si>
  <si>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</si>
  <si>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</si>
  <si>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</si>
  <si>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</si>
  <si>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</si>
  <si>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</si>
  <si>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</si>
  <si>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</si>
  <si>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其他收入</t>
  </si>
  <si>
    <t>收 入 合 计</t>
  </si>
  <si>
    <t>表二</t>
  </si>
  <si>
    <t>2021年历城区一般公共预算支出执行表</t>
  </si>
  <si>
    <t>科目名称</t>
  </si>
  <si>
    <t xml:space="preserve">  一般公共服务支出</t>
  </si>
  <si>
    <t xml:space="preserve">    人大事务</t>
  </si>
  <si>
    <t xml:space="preserve">      行政运行</t>
  </si>
  <si>
    <t xml:space="preserve">      一般行政管理事务</t>
  </si>
  <si>
    <t xml:space="preserve">      人大监督</t>
  </si>
  <si>
    <t xml:space="preserve">      代表工作</t>
  </si>
  <si>
    <t xml:space="preserve">      事业运行</t>
  </si>
  <si>
    <t xml:space="preserve">      其他人大事务支出</t>
  </si>
  <si>
    <t xml:space="preserve">    政协事务</t>
  </si>
  <si>
    <t xml:space="preserve">      委员视察</t>
  </si>
  <si>
    <t xml:space="preserve">      其他政协事务支出</t>
  </si>
  <si>
    <t xml:space="preserve">    政府办公厅（室）及相关机构事务</t>
  </si>
  <si>
    <t xml:space="preserve">      法制建设</t>
  </si>
  <si>
    <t xml:space="preserve">      信访事务</t>
  </si>
  <si>
    <t xml:space="preserve">      其他政府办公厅（室）及相关机构事务支出</t>
  </si>
  <si>
    <t xml:space="preserve">    发展与改革事务</t>
  </si>
  <si>
    <t>　　一般行政管理事务</t>
  </si>
  <si>
    <t xml:space="preserve">      物价管理</t>
  </si>
  <si>
    <t xml:space="preserve">      其他发展与改革事务支出</t>
  </si>
  <si>
    <t xml:space="preserve">    统计信息事务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</si>
  <si>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</si>
  <si>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</si>
  <si>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</si>
  <si>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</si>
  <si>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</si>
  <si>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</si>
  <si>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财政国库业务</t>
  </si>
  <si>
    <t xml:space="preserve">      其他财政事务</t>
  </si>
  <si>
    <t xml:space="preserve">    税收事务</t>
  </si>
  <si>
    <t xml:space="preserve">      代扣代收代征税款手续费</t>
  </si>
  <si>
    <t xml:space="preserve">      协税护税</t>
  </si>
  <si>
    <t xml:space="preserve">      信息化建设</t>
  </si>
  <si>
    <t xml:space="preserve">      其他税收事务支出</t>
  </si>
  <si>
    <t xml:space="preserve">    审计事务</t>
  </si>
  <si>
    <t xml:space="preserve">      审计业务</t>
  </si>
  <si>
    <t xml:space="preserve">      其他审计事务支出</t>
  </si>
  <si>
    <t xml:space="preserve">    人力资源事务</t>
  </si>
  <si>
    <t xml:space="preserve">      其他人力资源事务</t>
  </si>
  <si>
    <t xml:space="preserve">    纪检监察事务</t>
  </si>
  <si>
    <t xml:space="preserve">    商贸事务</t>
  </si>
  <si>
    <t xml:space="preserve">  行政运行</t>
  </si>
  <si>
    <t xml:space="preserve">  招商引资</t>
  </si>
  <si>
    <t xml:space="preserve">    知识产权事务</t>
  </si>
  <si>
    <t xml:space="preserve">      其他知识产权事务支出</t>
  </si>
  <si>
    <t xml:space="preserve">    民族事务</t>
  </si>
  <si>
    <t xml:space="preserve">      其他民族事务支出</t>
  </si>
  <si>
    <t xml:space="preserve">    民主党派及工商联事务</t>
  </si>
  <si>
    <t xml:space="preserve">  工商行政管理专项</t>
  </si>
  <si>
    <t xml:space="preserve">  执法办案专项</t>
  </si>
  <si>
    <t xml:space="preserve">  信息化建设</t>
  </si>
  <si>
    <t xml:space="preserve">  其他工商行政管理事务支出</t>
  </si>
  <si>
    <t xml:space="preserve">    质量技术监督与检验检疫事务</t>
  </si>
  <si>
    <t xml:space="preserve">     事业运行</t>
  </si>
  <si>
    <t xml:space="preserve">    港澳台事务</t>
  </si>
  <si>
    <t xml:space="preserve">    一般行政管理事务</t>
  </si>
  <si>
    <t xml:space="preserve">    档案事务</t>
  </si>
  <si>
    <t xml:space="preserve">   档案馆</t>
  </si>
  <si>
    <t xml:space="preserve">    群众团体事务</t>
  </si>
  <si>
    <t xml:space="preserve">  一般行政管理事务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</si>
  <si>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</si>
  <si>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</si>
  <si>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</si>
  <si>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</si>
  <si>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</si>
  <si>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</si>
  <si>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</si>
  <si>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t>
  </si>
  <si>
    <t xml:space="preserve">    统战事务</t>
  </si>
  <si>
    <t xml:space="preserve">      宗教事务</t>
  </si>
  <si>
    <t xml:space="preserve">    其他共产党事务支出</t>
  </si>
  <si>
    <t xml:space="preserve">     其他共产党事务支出</t>
  </si>
  <si>
    <t xml:space="preserve">    市场监督管理事务</t>
  </si>
  <si>
    <t xml:space="preserve">      市场主体管理</t>
  </si>
  <si>
    <t xml:space="preserve">      市场秩序执法</t>
  </si>
  <si>
    <r>
      <t xml:space="preserve"> </t>
    </r>
    <r>
      <rPr>
        <sz val="12"/>
        <color indexed="8"/>
        <rFont val="宋体"/>
        <charset val="134"/>
      </rPr>
      <t xml:space="preserve">     </t>
    </r>
    <r>
      <rPr>
        <sz val="12"/>
        <color indexed="8"/>
        <rFont val="宋体"/>
        <charset val="134"/>
      </rPr>
      <t>质量基础</t>
    </r>
  </si>
  <si>
    <t xml:space="preserve">      质量安全监管</t>
  </si>
  <si>
    <t xml:space="preserve">      食品安全监管</t>
  </si>
  <si>
    <t xml:space="preserve">      其他市场监督管理事务</t>
  </si>
  <si>
    <t xml:space="preserve">    其他一般公共服务支出</t>
  </si>
  <si>
    <t xml:space="preserve">      其他一般公共服务支出</t>
  </si>
  <si>
    <t xml:space="preserve">  国防支出</t>
  </si>
  <si>
    <t xml:space="preserve">    国防动员</t>
  </si>
  <si>
    <t xml:space="preserve">      人民防空</t>
  </si>
  <si>
    <t xml:space="preserve">  公共安全支出</t>
  </si>
  <si>
    <t xml:space="preserve">    公安</t>
  </si>
  <si>
    <t xml:space="preserve">      其他公安支出</t>
  </si>
  <si>
    <t xml:space="preserve">    检察</t>
  </si>
  <si>
    <t xml:space="preserve">      检察监督</t>
  </si>
  <si>
    <t xml:space="preserve">      其他检察支出</t>
  </si>
  <si>
    <t xml:space="preserve">    法院</t>
  </si>
  <si>
    <t xml:space="preserve">      案件审判</t>
  </si>
  <si>
    <t xml:space="preserve">      两庭建设</t>
  </si>
  <si>
    <t xml:space="preserve">    司法</t>
  </si>
  <si>
    <t xml:space="preserve">      基层司法业务</t>
  </si>
  <si>
    <t xml:space="preserve">      普法宣传</t>
  </si>
  <si>
    <t xml:space="preserve">      公共法律服务</t>
  </si>
  <si>
    <t xml:space="preserve">      社区矫正</t>
  </si>
  <si>
    <t xml:space="preserve">      其他司法支出</t>
  </si>
  <si>
    <t xml:space="preserve">    其他公共安全</t>
  </si>
  <si>
    <t xml:space="preserve">      其他公共安全</t>
  </si>
  <si>
    <t xml:space="preserve">  教育支出</t>
  </si>
  <si>
    <t xml:space="preserve">    教育管理事务</t>
  </si>
  <si>
    <t xml:space="preserve">      机关事务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</si>
  <si>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</si>
  <si>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</si>
  <si>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</si>
  <si>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</si>
  <si>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</si>
  <si>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</si>
  <si>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</si>
  <si>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</si>
  <si>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</si>
  <si>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职业高中教育</t>
  </si>
  <si>
    <t xml:space="preserve">      其他职业教育</t>
  </si>
  <si>
    <t xml:space="preserve">    特殊教育</t>
  </si>
  <si>
    <t xml:space="preserve">      特殊学校教育</t>
  </si>
  <si>
    <r>
      <t xml:space="preserve">   </t>
    </r>
    <r>
      <rPr>
        <b/>
        <sz val="12"/>
        <color indexed="8"/>
        <rFont val="宋体"/>
        <charset val="134"/>
      </rPr>
      <t xml:space="preserve"> </t>
    </r>
    <r>
      <rPr>
        <b/>
        <sz val="12"/>
        <color indexed="8"/>
        <rFont val="宋体"/>
        <charset val="134"/>
      </rPr>
      <t>广播电视教育</t>
    </r>
  </si>
  <si>
    <t xml:space="preserve">     教育电视台</t>
  </si>
  <si>
    <t xml:space="preserve">    教育费附加安排的支出</t>
  </si>
  <si>
    <t xml:space="preserve">      其他教育费附加安排的支出</t>
  </si>
  <si>
    <t xml:space="preserve">    其他教育支出</t>
  </si>
  <si>
    <t xml:space="preserve">      其他教育支出</t>
  </si>
  <si>
    <t xml:space="preserve">  科学技术支出</t>
  </si>
  <si>
    <t xml:space="preserve">    科学技术管理事务</t>
  </si>
  <si>
    <t xml:space="preserve">    技术研究与开发</t>
  </si>
  <si>
    <t xml:space="preserve">      科技成果转化与扩散</t>
  </si>
  <si>
    <t xml:space="preserve">      其他技术研究与开发支出</t>
  </si>
  <si>
    <t xml:space="preserve">    社会科学</t>
  </si>
  <si>
    <t xml:space="preserve">      其他社会科学支出</t>
  </si>
  <si>
    <t xml:space="preserve">    科学技术普及</t>
  </si>
  <si>
    <t xml:space="preserve">      机构运行</t>
  </si>
  <si>
    <t xml:space="preserve">      科普活动</t>
  </si>
  <si>
    <t xml:space="preserve">      其他科学技术普及支出</t>
  </si>
  <si>
    <t xml:space="preserve">    科技重大专项</t>
  </si>
  <si>
    <t xml:space="preserve">      重点研发计划</t>
  </si>
  <si>
    <t xml:space="preserve">    其他科学技术支出</t>
  </si>
  <si>
    <t xml:space="preserve">      科技奖励</t>
  </si>
  <si>
    <t xml:space="preserve">      其他科学技术支出</t>
  </si>
  <si>
    <t xml:space="preserve">  文化旅游体育与传媒支出</t>
  </si>
  <si>
    <t xml:space="preserve">    文化和旅游</t>
  </si>
  <si>
    <t xml:space="preserve">      图书馆</t>
  </si>
  <si>
    <t xml:space="preserve">      文化活动</t>
  </si>
  <si>
    <t xml:space="preserve">      群众文化</t>
  </si>
  <si>
    <t xml:space="preserve">      文化创作与保护</t>
  </si>
  <si>
    <t xml:space="preserve">      文化和旅游市场管理</t>
  </si>
  <si>
    <t xml:space="preserve">      其他文化和旅游支出</t>
  </si>
  <si>
    <t xml:space="preserve">    文物</t>
  </si>
  <si>
    <t xml:space="preserve">      博物馆</t>
  </si>
  <si>
    <t xml:space="preserve">      文物保护</t>
  </si>
  <si>
    <t xml:space="preserve">    体育</t>
  </si>
  <si>
    <t xml:space="preserve">      体育竞赛</t>
  </si>
  <si>
    <t xml:space="preserve">      其他体育支出</t>
  </si>
  <si>
    <t xml:space="preserve">      体育场馆</t>
  </si>
  <si>
    <t xml:space="preserve">      群众体育</t>
  </si>
  <si>
    <r>
      <t xml:space="preserve"> </t>
    </r>
    <r>
      <rPr>
        <b/>
        <sz val="12"/>
        <color indexed="8"/>
        <rFont val="宋体"/>
        <charset val="134"/>
      </rPr>
      <t xml:space="preserve">   </t>
    </r>
    <r>
      <rPr>
        <b/>
        <sz val="12"/>
        <color indexed="8"/>
        <rFont val="宋体"/>
        <charset val="134"/>
      </rPr>
      <t>广播电视</t>
    </r>
  </si>
  <si>
    <t xml:space="preserve">      一般行政管理实务</t>
  </si>
  <si>
    <t xml:space="preserve">      其他新闻出版广播影视支出</t>
  </si>
  <si>
    <t xml:space="preserve">    其他文化体育与传媒支出</t>
  </si>
  <si>
    <t xml:space="preserve">      宣传文化发展专项支出</t>
  </si>
  <si>
    <t xml:space="preserve">      文化产业发展专项支出</t>
  </si>
  <si>
    <t xml:space="preserve">      其他文化体育与传媒支出</t>
  </si>
  <si>
    <t xml:space="preserve">  社会保障和就业支出</t>
  </si>
  <si>
    <t xml:space="preserve">    人力资源和社会保障管理事务</t>
  </si>
  <si>
    <t xml:space="preserve">      劳动人事争议调解仲裁</t>
  </si>
  <si>
    <t xml:space="preserve">      综合业务管理</t>
  </si>
  <si>
    <t xml:space="preserve">      其他人力资源和社会保障管理事务支出</t>
  </si>
  <si>
    <t xml:space="preserve">    民政管理事务</t>
  </si>
  <si>
    <t xml:space="preserve">      拥军优属</t>
  </si>
  <si>
    <t xml:space="preserve">      行政区划和地名管理</t>
  </si>
  <si>
    <t xml:space="preserve">      基层政权建设和社区治理</t>
  </si>
  <si>
    <t xml:space="preserve">      其他民政管理事务支出</t>
  </si>
  <si>
    <t xml:space="preserve">    财政对社会保险基金的补助</t>
  </si>
  <si>
    <t xml:space="preserve">      财政对城乡居民基本养老保险基金的补助</t>
  </si>
  <si>
    <t xml:space="preserve">      财政对其他社会保险基金的补助</t>
  </si>
  <si>
    <t xml:space="preserve">    行政事业单位离退休</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</si>
  <si>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</si>
  <si>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</si>
  <si>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</si>
  <si>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</si>
  <si>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</si>
  <si>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</si>
  <si>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就业补助</t>
  </si>
  <si>
    <t xml:space="preserve">      就业创业服务补贴</t>
  </si>
  <si>
    <t xml:space="preserve">      职业培训补贴</t>
  </si>
  <si>
    <t xml:space="preserve">      公益性岗位补贴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</si>
  <si>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</si>
  <si>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</si>
  <si>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</si>
  <si>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</si>
  <si>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</si>
  <si>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</si>
  <si>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</si>
  <si>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</si>
  <si>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</si>
  <si>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</si>
  <si>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</si>
  <si>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</si>
  <si>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军队移交政府的离退休干部管理机构</t>
  </si>
  <si>
    <t xml:space="preserve">      其他退役安置支出</t>
  </si>
  <si>
    <t xml:space="preserve">    社会福利</t>
  </si>
  <si>
    <t xml:space="preserve">      儿童福利</t>
  </si>
  <si>
    <t xml:space="preserve">      老年福利</t>
  </si>
  <si>
    <t xml:space="preserve">      殡葬</t>
  </si>
  <si>
    <t xml:space="preserve">      养老服务</t>
  </si>
  <si>
    <t xml:space="preserve">      其他社会福利</t>
  </si>
  <si>
    <t xml:space="preserve">    残疾人事业</t>
  </si>
  <si>
    <t xml:space="preserve">      残疾人康复</t>
  </si>
  <si>
    <t xml:space="preserve">      残疾人就业和扶贫</t>
  </si>
  <si>
    <t xml:space="preserve">      残疾人生活和护理补贴</t>
  </si>
  <si>
    <t xml:space="preserve">      其他残疾人事业支出</t>
  </si>
  <si>
    <t xml:space="preserve">    财政代缴社会保险费支出</t>
  </si>
  <si>
    <t xml:space="preserve">     财政代缴城乡居民基本养老保险费支出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</si>
  <si>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</si>
  <si>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</si>
  <si>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</si>
  <si>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</si>
  <si>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</si>
  <si>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</si>
  <si>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</si>
  <si>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特困人员供养</t>
  </si>
  <si>
    <t xml:space="preserve">      城市特困人员供养支出</t>
  </si>
  <si>
    <t xml:space="preserve">      农村特困人员供养支出</t>
  </si>
  <si>
    <t xml:space="preserve">    其他生活救助</t>
  </si>
  <si>
    <t xml:space="preserve">      其他城市生活救助</t>
  </si>
  <si>
    <t xml:space="preserve">      其他农村生活救助</t>
  </si>
  <si>
    <t xml:space="preserve">    财政对基本养老保险基金的补助</t>
  </si>
  <si>
    <t xml:space="preserve">    退役军人管理事务</t>
  </si>
  <si>
    <t xml:space="preserve">      其他退役军人事务管理支出</t>
  </si>
  <si>
    <t xml:space="preserve">      财政代缴城乡居民基本养老保险费支出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</si>
  <si>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</si>
  <si>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</si>
  <si>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</si>
  <si>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</si>
  <si>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</si>
  <si>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</si>
  <si>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中医（民族）医院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</si>
  <si>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</si>
  <si>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</si>
  <si>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</si>
  <si>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</si>
  <si>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</si>
  <si>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</si>
  <si>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</si>
  <si>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</si>
  <si>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</si>
  <si>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</si>
  <si>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</si>
  <si>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</si>
  <si>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</si>
  <si>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</si>
  <si>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</si>
  <si>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</si>
  <si>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</si>
  <si>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</si>
  <si>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</si>
  <si>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优抚对象医疗</t>
  </si>
  <si>
    <t xml:space="preserve">      优抚对象医疗补助</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</si>
  <si>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</si>
  <si>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</si>
  <si>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</si>
  <si>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</si>
  <si>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</si>
  <si>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</si>
  <si>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</si>
  <si>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</si>
  <si>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</si>
  <si>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</si>
  <si>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</si>
  <si>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</si>
  <si>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</si>
  <si>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</si>
  <si>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医疗保障管理事务</t>
  </si>
  <si>
    <t xml:space="preserve">     行政运行</t>
  </si>
  <si>
    <t xml:space="preserve">     医疗保障经办事务</t>
  </si>
  <si>
    <t>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</si>
  <si>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</si>
  <si>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</si>
  <si>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</si>
  <si>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</si>
  <si>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</si>
  <si>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</si>
  <si>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</si>
  <si>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</si>
  <si>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</si>
  <si>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</si>
  <si>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</si>
  <si>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</si>
  <si>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</si>
  <si>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</si>
  <si>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其他污染防治支出</t>
  </si>
  <si>
    <t xml:space="preserve">      排污费安排的支出</t>
  </si>
  <si>
    <t xml:space="preserve">    自然生态保护</t>
  </si>
  <si>
    <t xml:space="preserve">      农村环境保护</t>
  </si>
  <si>
    <t xml:space="preserve">    能源节约利用</t>
  </si>
  <si>
    <t xml:space="preserve">      能源节约利用</t>
  </si>
  <si>
    <t xml:space="preserve">  城乡社区支出</t>
  </si>
  <si>
    <t xml:space="preserve">    城乡社区管理事务</t>
  </si>
  <si>
    <t xml:space="preserve">      城管执法</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</si>
  <si>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</si>
  <si>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</si>
  <si>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</si>
  <si>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</si>
  <si>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</si>
  <si>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</si>
  <si>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</si>
  <si>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</si>
  <si>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其他城乡社区支出</t>
  </si>
  <si>
    <t xml:space="preserve">      其他城乡社区支出</t>
  </si>
  <si>
    <t xml:space="preserve">  农林水支出</t>
  </si>
  <si>
    <t xml:space="preserve">    农业</t>
  </si>
  <si>
    <t xml:space="preserve">      科技转化与推广服务</t>
  </si>
  <si>
    <t xml:space="preserve">      病虫害控制</t>
  </si>
  <si>
    <t xml:space="preserve">      农产品质量安全</t>
  </si>
  <si>
    <t xml:space="preserve">      防灾救灾</t>
  </si>
  <si>
    <t xml:space="preserve">      农业生产发展</t>
  </si>
  <si>
    <r>
      <t xml:space="preserve">    </t>
    </r>
    <r>
      <rPr>
        <sz val="12"/>
        <color indexed="8"/>
        <rFont val="宋体"/>
        <charset val="134"/>
      </rPr>
      <t xml:space="preserve"> </t>
    </r>
    <r>
      <rPr>
        <sz val="12"/>
        <color indexed="8"/>
        <rFont val="宋体"/>
        <charset val="134"/>
      </rPr>
      <t xml:space="preserve"> 农村社会事业</t>
    </r>
  </si>
  <si>
    <t xml:space="preserve">      对高校毕业生到基层任职补助</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</si>
  <si>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</si>
  <si>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</si>
  <si>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</si>
  <si>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</si>
  <si>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</si>
  <si>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</si>
  <si>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r>
      <t xml:space="preserve"> </t>
    </r>
    <r>
      <rPr>
        <sz val="12"/>
        <color indexed="8"/>
        <rFont val="宋体"/>
        <charset val="134"/>
      </rPr>
      <t xml:space="preserve">     </t>
    </r>
    <r>
      <rPr>
        <sz val="12"/>
        <color indexed="8"/>
        <rFont val="宋体"/>
        <charset val="134"/>
      </rPr>
      <t>自然保护区等管理</t>
    </r>
  </si>
  <si>
    <t xml:space="preserve">      产业化管理</t>
  </si>
  <si>
    <t xml:space="preserve">      林业草原防灾减灾</t>
  </si>
  <si>
    <t xml:space="preserve">      行政业务管理</t>
  </si>
  <si>
    <t xml:space="preserve">      其他林业和草原支出</t>
  </si>
  <si>
    <t xml:space="preserve">    水利</t>
  </si>
  <si>
    <t xml:space="preserve">      机关服务</t>
  </si>
  <si>
    <t xml:space="preserve">      水利工程建设</t>
  </si>
  <si>
    <t xml:space="preserve">      水利工程运行与维护</t>
  </si>
  <si>
    <t xml:space="preserve">      水土保持</t>
  </si>
  <si>
    <t xml:space="preserve">      防汛</t>
  </si>
  <si>
    <t xml:space="preserve">      抗旱</t>
  </si>
  <si>
    <t xml:space="preserve">      农田水利</t>
  </si>
  <si>
    <t xml:space="preserve">      江河湖库水系综合整治</t>
  </si>
  <si>
    <t xml:space="preserve">      大中型水库移民后期扶持专项支出</t>
  </si>
  <si>
    <t xml:space="preserve">      水资源费安排的支出</t>
  </si>
  <si>
    <t xml:space="preserve">      农村人畜饮水</t>
  </si>
  <si>
    <t xml:space="preserve">      其他水利支出</t>
  </si>
  <si>
    <t xml:space="preserve">    扶贫</t>
  </si>
  <si>
    <t xml:space="preserve">      农村基础设施建设</t>
  </si>
  <si>
    <t xml:space="preserve">      生产发展</t>
  </si>
  <si>
    <t xml:space="preserve">      其他扶贫支出</t>
  </si>
  <si>
    <t xml:space="preserve">    农业综合开发</t>
  </si>
  <si>
    <t xml:space="preserve">      土地整理</t>
  </si>
  <si>
    <t xml:space="preserve">      产业化经营</t>
  </si>
  <si>
    <t xml:space="preserve">    农村综合改革</t>
  </si>
  <si>
    <t xml:space="preserve">      对村级一事一议的补助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</si>
  <si>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</si>
  <si>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</si>
  <si>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</si>
  <si>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</si>
  <si>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</si>
  <si>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</si>
  <si>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</si>
  <si>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其他普惠金融发展支出</t>
  </si>
  <si>
    <t xml:space="preserve">    其他农林水事务支出</t>
  </si>
  <si>
    <t xml:space="preserve">      化解其他公益性乡村债务支出</t>
  </si>
  <si>
    <t xml:space="preserve">      其他农林水事务支出</t>
  </si>
  <si>
    <t xml:space="preserve">  交通运输支出</t>
  </si>
  <si>
    <t xml:space="preserve">    公路水路运输</t>
  </si>
  <si>
    <t xml:space="preserve">      公路新建</t>
  </si>
  <si>
    <t xml:space="preserve">      公路养护</t>
  </si>
  <si>
    <t xml:space="preserve">      其他公路水路运输支出</t>
  </si>
  <si>
    <t xml:space="preserve">    车辆购置税支出</t>
  </si>
  <si>
    <t xml:space="preserve">      车辆购置税用于农村公路建设支出</t>
  </si>
  <si>
    <t xml:space="preserve">    其他交通运输支出</t>
  </si>
  <si>
    <t xml:space="preserve">      其他交通运输支出</t>
  </si>
  <si>
    <t xml:space="preserve">  资源勘探工业信息等支出</t>
  </si>
  <si>
    <t xml:space="preserve">    资源勘探开发</t>
  </si>
  <si>
    <t xml:space="preserve">    制造业</t>
  </si>
  <si>
    <t xml:space="preserve">      其他制造业支出</t>
  </si>
  <si>
    <t xml:space="preserve">    工业和信息产业监管</t>
  </si>
  <si>
    <t xml:space="preserve">      工业和信息产业支出</t>
  </si>
  <si>
    <t xml:space="preserve">      其他工业和信息产业监管</t>
  </si>
  <si>
    <t xml:space="preserve">    安全生产监管</t>
  </si>
  <si>
    <t xml:space="preserve">      安全监管监察专项</t>
  </si>
  <si>
    <t xml:space="preserve">      其他安全生产监管支出</t>
  </si>
  <si>
    <t xml:space="preserve">      应急救援支出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</si>
  <si>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</si>
  <si>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</si>
  <si>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</si>
  <si>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</si>
  <si>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</si>
  <si>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其他资源勘探信息等支出</t>
  </si>
  <si>
    <t xml:space="preserve">  商业服务业等支出</t>
  </si>
  <si>
    <t xml:space="preserve">    商业流通事务</t>
  </si>
  <si>
    <t xml:space="preserve">      其他商业流通事务支出</t>
  </si>
  <si>
    <t xml:space="preserve">    旅游业管理与服务支出</t>
  </si>
  <si>
    <t xml:space="preserve">      其他旅游业管理与服务支出</t>
  </si>
  <si>
    <t xml:space="preserve">    涉外发展服务支出</t>
  </si>
  <si>
    <t xml:space="preserve">      其他涉外发展服务支出</t>
  </si>
  <si>
    <t xml:space="preserve">    其他商业服务业等支出</t>
  </si>
  <si>
    <t xml:space="preserve">      其他商业服务业等支出</t>
  </si>
  <si>
    <t xml:space="preserve">  金融支出</t>
  </si>
  <si>
    <t xml:space="preserve">    其他金融支出</t>
  </si>
  <si>
    <t xml:space="preserve">      其他金融支出</t>
  </si>
  <si>
    <t xml:space="preserve">  援助其他地区支出</t>
  </si>
  <si>
    <t xml:space="preserve">    其他支出</t>
  </si>
  <si>
    <t xml:space="preserve">  自然资源海洋气象等支出</t>
  </si>
  <si>
    <t xml:space="preserve">    自然资源事务</t>
  </si>
  <si>
    <t xml:space="preserve">      自然资源规划与管理</t>
  </si>
  <si>
    <t xml:space="preserve">      土地资源调查与确权登记</t>
  </si>
  <si>
    <t xml:space="preserve">      自然资源利用与保护</t>
  </si>
  <si>
    <t xml:space="preserve">      自然资源调查与确权登记</t>
  </si>
  <si>
    <t xml:space="preserve">      地质灾害防治</t>
  </si>
  <si>
    <t xml:space="preserve">      土地资源储备支出</t>
  </si>
  <si>
    <t xml:space="preserve">      地质勘查与矿产资源管理</t>
  </si>
  <si>
    <t xml:space="preserve">      其他自然资源事务支出</t>
  </si>
  <si>
    <t xml:space="preserve">  住房保障支出</t>
  </si>
  <si>
    <t xml:space="preserve">    保障性安居工程支出</t>
  </si>
  <si>
    <t xml:space="preserve">      农村危房改造</t>
  </si>
  <si>
    <t xml:space="preserve">      住房租赁市场发展</t>
  </si>
  <si>
    <t xml:space="preserve">      其他保障性安居工程支出</t>
  </si>
  <si>
    <t xml:space="preserve">    住房改革支出</t>
  </si>
  <si>
    <t xml:space="preserve">      住房公积金</t>
  </si>
  <si>
    <t xml:space="preserve">    城乡社区住宅</t>
  </si>
  <si>
    <t xml:space="preserve">      住房公积金管理</t>
  </si>
  <si>
    <t xml:space="preserve">      其他城乡社区住宅支出</t>
  </si>
  <si>
    <t xml:space="preserve">  粮油物资储备支出</t>
  </si>
  <si>
    <t xml:space="preserve">    粮油物资事务</t>
  </si>
  <si>
    <t xml:space="preserve">      粮食专项业务活动</t>
  </si>
  <si>
    <t xml:space="preserve">      粮食财务挂账利息补贴</t>
  </si>
  <si>
    <t xml:space="preserve">      粮食风险基金</t>
  </si>
  <si>
    <t xml:space="preserve">      其他粮油事务支出</t>
  </si>
  <si>
    <t xml:space="preserve">    粮油储备</t>
  </si>
  <si>
    <t xml:space="preserve">      储备粮油补贴</t>
  </si>
  <si>
    <t xml:space="preserve">  灾害防治及应急管理支出</t>
  </si>
  <si>
    <t xml:space="preserve">      应急管理事务</t>
  </si>
  <si>
    <t xml:space="preserve">       行政运行</t>
  </si>
  <si>
    <t xml:space="preserve">       一般行政管理事务</t>
  </si>
  <si>
    <t xml:space="preserve">       国务院安委会专项</t>
  </si>
  <si>
    <t xml:space="preserve">       安全监管</t>
  </si>
  <si>
    <r>
      <t xml:space="preserve"> </t>
    </r>
    <r>
      <rPr>
        <sz val="12"/>
        <color indexed="8"/>
        <rFont val="宋体"/>
        <charset val="134"/>
      </rPr>
      <t xml:space="preserve">      </t>
    </r>
    <r>
      <rPr>
        <sz val="12"/>
        <color indexed="8"/>
        <rFont val="宋体"/>
        <charset val="134"/>
      </rPr>
      <t>应急管理</t>
    </r>
  </si>
  <si>
    <t xml:space="preserve">       其他应急管理支出</t>
  </si>
  <si>
    <t xml:space="preserve">  预备费</t>
  </si>
  <si>
    <t xml:space="preserve">  其他支出</t>
  </si>
  <si>
    <t xml:space="preserve">    年初预留</t>
  </si>
  <si>
    <t xml:space="preserve">      其他支出</t>
  </si>
  <si>
    <t xml:space="preserve">  债务付息支出</t>
  </si>
  <si>
    <t xml:space="preserve">    地方政府一般债务付息支出</t>
  </si>
  <si>
    <t xml:space="preserve">      地方政府一般债券付息支出</t>
  </si>
  <si>
    <t>一般预算支出合计</t>
  </si>
  <si>
    <t xml:space="preserve">  债务还本支出</t>
  </si>
  <si>
    <t xml:space="preserve">    地方政府一般债务还本支出</t>
  </si>
  <si>
    <t xml:space="preserve">      地方政府一般债券还本支出</t>
  </si>
  <si>
    <t>一般预算支出总计</t>
  </si>
  <si>
    <t>表三</t>
  </si>
  <si>
    <t>2021年历城区区本级一般公共预算支出执行表</t>
  </si>
  <si>
    <t>表四</t>
  </si>
  <si>
    <t>2021年历城区政府性基金预算收支执行表</t>
  </si>
  <si>
    <t>政府性基金收入</t>
  </si>
  <si>
    <t>政府性基金支出</t>
  </si>
  <si>
    <t>备注</t>
  </si>
  <si>
    <t>项目</t>
  </si>
  <si>
    <t>一、农网还贷资金收入</t>
  </si>
  <si>
    <t>一、文化体育与传媒支出</t>
  </si>
  <si>
    <t>二、海南省高等级公路车辆通行附加费收入</t>
  </si>
  <si>
    <t>二、社会保障和就业支出</t>
  </si>
  <si>
    <t>三、港口建设费收入</t>
  </si>
  <si>
    <t xml:space="preserve">    大中型水库移民后期扶持基金支出</t>
  </si>
  <si>
    <t>四、散装水泥专项资金收入</t>
  </si>
  <si>
    <t xml:space="preserve">      移民补助</t>
  </si>
  <si>
    <t>五、新型墙体材料专项基金收入</t>
  </si>
  <si>
    <t xml:space="preserve">      基础设施建设和经济发展</t>
  </si>
  <si>
    <t>六、新菜地开发建设基金收入</t>
  </si>
  <si>
    <t xml:space="preserve">    小型水库移民扶助基金及对应专项债务收入安排的支出</t>
  </si>
  <si>
    <t>七、新增建设用地土地有偿使用费收入</t>
  </si>
  <si>
    <t>三、节能环保支出</t>
  </si>
  <si>
    <t>八、南水北调工程建设基金收入</t>
  </si>
  <si>
    <t>四、城乡社区支出</t>
  </si>
  <si>
    <t>九、城市公用事业附加收入</t>
  </si>
  <si>
    <t xml:space="preserve">    国有土地使用权出让收入及对应专项债务收入安排的支出</t>
  </si>
  <si>
    <t>十、国有土地收益基金收入</t>
  </si>
  <si>
    <t xml:space="preserve">      征地和拆迁补偿支出</t>
  </si>
  <si>
    <t>十一、农业土地开发资金收入</t>
  </si>
  <si>
    <t xml:space="preserve">      土地开发支出</t>
  </si>
  <si>
    <t>十二、国有土地使用权出让收入</t>
  </si>
  <si>
    <t xml:space="preserve">      城市基础设施配套费安排的支出</t>
  </si>
  <si>
    <t xml:space="preserve">      农村基础设施建设支出</t>
  </si>
  <si>
    <t xml:space="preserve">  土地出让价款收入</t>
  </si>
  <si>
    <t xml:space="preserve">      其他国有土地使用权出让收入安排的支出</t>
  </si>
  <si>
    <t xml:space="preserve">  补缴的土地价款</t>
  </si>
  <si>
    <t xml:space="preserve">    棚户区改造专项债券收入安排的支出</t>
  </si>
  <si>
    <t xml:space="preserve">  划拨土地收入</t>
  </si>
  <si>
    <t xml:space="preserve">  缴纳新增建设用地土地有偿使用费</t>
  </si>
  <si>
    <t xml:space="preserve">      其他棚户区改造专项债券收入安排的支出</t>
  </si>
  <si>
    <t xml:space="preserve">  其他土地出让收入</t>
  </si>
  <si>
    <t xml:space="preserve">    国有土地收益基金及对应专项债务收入安排的支出</t>
  </si>
  <si>
    <t>十三、大中型水库库区基金收入</t>
  </si>
  <si>
    <t>十四、彩票公益金收入</t>
  </si>
  <si>
    <t xml:space="preserve">    农业土地开发资金及对应专项债务收入安排的支出</t>
  </si>
  <si>
    <t xml:space="preserve">  福利彩票公益金收入</t>
  </si>
  <si>
    <t xml:space="preserve">    城市基础设施配套费及对应专项债务收入安排的支出</t>
  </si>
  <si>
    <t xml:space="preserve">  体育彩票公益金收入</t>
  </si>
  <si>
    <t xml:space="preserve">      城市公共设施</t>
  </si>
  <si>
    <t>十五、城市基础设施配套费收入</t>
  </si>
  <si>
    <t xml:space="preserve">      城市环境卫生</t>
  </si>
  <si>
    <t>十六、小型水库移民扶助基金收入</t>
  </si>
  <si>
    <t>五、农林水支出</t>
  </si>
  <si>
    <t>十七、国家重大水利工程建设基金收入</t>
  </si>
  <si>
    <t>六、交通运输支出</t>
  </si>
  <si>
    <t xml:space="preserve">  南水北调工程建设资金</t>
  </si>
  <si>
    <t>七、资源勘探信息等支出</t>
  </si>
  <si>
    <t xml:space="preserve">  三峡工程后续工作资金</t>
  </si>
  <si>
    <t xml:space="preserve">    新型墙体材料专项基金及对应专项债务收入安排的支出</t>
  </si>
  <si>
    <t xml:space="preserve">  省级重大水利工程建设资金</t>
  </si>
  <si>
    <t xml:space="preserve">      技术研究与推广</t>
  </si>
  <si>
    <t xml:space="preserve">      示范项目补贴</t>
  </si>
  <si>
    <t xml:space="preserve">      专用设备购置和维修</t>
  </si>
  <si>
    <t>十八、车辆通行费</t>
  </si>
  <si>
    <t>八、商业服务业等支出</t>
  </si>
  <si>
    <t>十九、污水处理费收入</t>
  </si>
  <si>
    <t xml:space="preserve">    旅游发展基金支出</t>
  </si>
  <si>
    <t>二十、彩票发行机构和彩票销售机构的业务费用</t>
  </si>
  <si>
    <t xml:space="preserve">      地方旅游开发项目补助</t>
  </si>
  <si>
    <t>二十一、其他政府性基金收入</t>
  </si>
  <si>
    <t>九、其他支出</t>
  </si>
  <si>
    <r>
      <t xml:space="preserve"> </t>
    </r>
    <r>
      <rPr>
        <sz val="12"/>
        <rFont val="宋体"/>
        <charset val="134"/>
      </rPr>
      <t xml:space="preserve">   </t>
    </r>
    <r>
      <rPr>
        <sz val="12"/>
        <rFont val="宋体"/>
        <charset val="134"/>
      </rPr>
      <t>其他政府性基金及对应专项债务收入安排的支出</t>
    </r>
  </si>
  <si>
    <t xml:space="preserve">    彩票公益金及对应专项债务收入安排的支出</t>
  </si>
  <si>
    <t xml:space="preserve">    彩票公益金安排的支出</t>
  </si>
  <si>
    <t xml:space="preserve">      用于体育事业的彩票公益金支出</t>
  </si>
  <si>
    <t xml:space="preserve">      用于教育事业的彩票公益金支出</t>
  </si>
  <si>
    <t xml:space="preserve">      用于残疾人事业的彩票公益金支出</t>
  </si>
  <si>
    <t xml:space="preserve">      用于文化事业的彩票公益金支出</t>
  </si>
  <si>
    <t xml:space="preserve">      用于扶贫的彩票公益金支出</t>
  </si>
  <si>
    <t xml:space="preserve">      用于城乡医疗救助的彩票公益金支出</t>
  </si>
  <si>
    <t xml:space="preserve">      用于其他社会公益事业的彩票公益金支出</t>
  </si>
  <si>
    <t>十、债务付息支出</t>
  </si>
  <si>
    <t>十一、债务发行费用支出</t>
  </si>
  <si>
    <t>十二、抗疫特别国债安排的支出</t>
  </si>
  <si>
    <t xml:space="preserve">      收    入     合     计</t>
  </si>
  <si>
    <t>支出合计</t>
  </si>
  <si>
    <t>转移性收入</t>
  </si>
  <si>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</si>
  <si>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</si>
  <si>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</si>
  <si>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</si>
  <si>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</si>
  <si>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</si>
  <si>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</si>
  <si>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</si>
  <si>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</si>
  <si>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</si>
  <si>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</si>
  <si>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 xml:space="preserve">    其中：地方政府性基金调入专项收入</t>
  </si>
  <si>
    <t xml:space="preserve"> 地方政府专项债务还本支出</t>
  </si>
  <si>
    <t xml:space="preserve">  地方政府专项债务收入</t>
  </si>
  <si>
    <t xml:space="preserve"> 省补助计划单列市支出</t>
  </si>
  <si>
    <t xml:space="preserve">  地方政府专项债券转贷收入</t>
  </si>
  <si>
    <t xml:space="preserve"> 计划单列市上解省支出</t>
  </si>
  <si>
    <t>上解支出</t>
  </si>
  <si>
    <t>收入总计</t>
  </si>
  <si>
    <t>支出总计</t>
  </si>
  <si>
    <t>表五</t>
  </si>
  <si>
    <t>2021年国有资本经营预算收支执行表</t>
  </si>
  <si>
    <r>
      <t>收</t>
    </r>
    <r>
      <rPr>
        <b/>
        <sz val="12"/>
        <rFont val="Times New Roman"/>
        <family val="1"/>
      </rPr>
      <t xml:space="preserve">          </t>
    </r>
    <r>
      <rPr>
        <b/>
        <sz val="12"/>
        <rFont val="宋体"/>
        <charset val="134"/>
      </rPr>
      <t>入</t>
    </r>
  </si>
  <si>
    <r>
      <t>支</t>
    </r>
    <r>
      <rPr>
        <b/>
        <sz val="12"/>
        <rFont val="Times New Roman"/>
        <family val="1"/>
      </rPr>
      <t xml:space="preserve">          </t>
    </r>
    <r>
      <rPr>
        <b/>
        <sz val="12"/>
        <rFont val="宋体"/>
        <charset val="134"/>
      </rPr>
      <t>出</t>
    </r>
  </si>
  <si>
    <r>
      <t>项</t>
    </r>
    <r>
      <rPr>
        <b/>
        <sz val="12"/>
        <rFont val="Times New Roman"/>
        <family val="1"/>
      </rPr>
      <t xml:space="preserve">        </t>
    </r>
    <r>
      <rPr>
        <b/>
        <sz val="12"/>
        <rFont val="宋体"/>
        <charset val="134"/>
      </rPr>
      <t>目</t>
    </r>
  </si>
  <si>
    <t>一、利润收入</t>
  </si>
  <si>
    <t>一、解决历史遗留问题及改革成本支出</t>
  </si>
  <si>
    <t>二、股利、股息收入</t>
  </si>
  <si>
    <t xml:space="preserve">      其他解决历史遗留问题及改革成本支出</t>
  </si>
  <si>
    <t xml:space="preserve">      国有参股公司股利、股息收入</t>
  </si>
  <si>
    <t>二、国有企业资本金注入</t>
  </si>
  <si>
    <t>三、产权转让收入</t>
  </si>
  <si>
    <t>三、国有企业政策性补贴</t>
  </si>
  <si>
    <t>四、清算收入</t>
  </si>
  <si>
    <t>四、金融国有资本经营预算支出</t>
  </si>
  <si>
    <t>五、国有资本经营预算转移支付收入</t>
  </si>
  <si>
    <t>五、调出资金</t>
  </si>
  <si>
    <t>六、上年结转收入</t>
  </si>
  <si>
    <t>六、国有资本经营预算转移支付支出</t>
  </si>
  <si>
    <t>七、年终结余</t>
  </si>
  <si>
    <t>本年收入合计</t>
  </si>
  <si>
    <t>本年支出合计</t>
  </si>
  <si>
    <t>表六</t>
  </si>
  <si>
    <t>2021年社保基金预算收支执行表</t>
  </si>
  <si>
    <t>一、机关事业单位基本养老保险基金</t>
  </si>
  <si>
    <t xml:space="preserve">    机关事业单位基本养老保险费收入</t>
  </si>
  <si>
    <t xml:space="preserve">     基本养老金支出</t>
  </si>
  <si>
    <t xml:space="preserve">    机关事业单位基本养老保险基金财政补贴收入</t>
  </si>
  <si>
    <t xml:space="preserve">     其他机关事业单位基本养老保险基金支出</t>
  </si>
  <si>
    <t xml:space="preserve">    机关事业单位基本养老保险基金利息收入</t>
  </si>
  <si>
    <t xml:space="preserve">    其他机关事业单位基本养老保险基金收入</t>
  </si>
  <si>
    <t>二、城乡居民基本医疗保险基金</t>
  </si>
  <si>
    <t xml:space="preserve">    缴费收入</t>
  </si>
  <si>
    <t xml:space="preserve">    财政补贴收入</t>
  </si>
  <si>
    <t xml:space="preserve">    利息收入</t>
  </si>
  <si>
    <t>三、城乡居民养老保险基金</t>
  </si>
  <si>
    <t xml:space="preserve">    城乡居民基本养老保险基金缴费收入</t>
  </si>
  <si>
    <t xml:space="preserve">     基础养老金支出</t>
  </si>
  <si>
    <t xml:space="preserve">    城乡居民基本养老保险基金财政补贴收入</t>
  </si>
  <si>
    <t xml:space="preserve">     个人账户养老金支出</t>
  </si>
  <si>
    <t xml:space="preserve">    城乡居民基本养老保险基金利息收入</t>
  </si>
  <si>
    <t xml:space="preserve">     丧葬抚恤补助支出</t>
  </si>
  <si>
    <t xml:space="preserve">    其他城乡居民基本养老保险基金收入</t>
  </si>
  <si>
    <t xml:space="preserve">     其他城乡居民基本养老保险基金支出</t>
  </si>
  <si>
    <t>四、结余收入</t>
  </si>
  <si>
    <t>四、结余</t>
  </si>
  <si>
    <t>表七</t>
  </si>
  <si>
    <t>2022年历城区一般公共预算收入草案表</t>
  </si>
  <si>
    <t>2022年预算数</t>
  </si>
  <si>
    <t>同比增长(%)</t>
  </si>
  <si>
    <t>收入合计</t>
  </si>
  <si>
    <t xml:space="preserve">    地方政府一般债务转贷收入</t>
  </si>
  <si>
    <t xml:space="preserve">    返还性收入</t>
  </si>
  <si>
    <t xml:space="preserve">    一般性转移支付收入</t>
  </si>
  <si>
    <t xml:space="preserve">    专项转移支付收入</t>
  </si>
  <si>
    <t xml:space="preserve">    调入资金</t>
  </si>
  <si>
    <t xml:space="preserve">      从政府性基金预算调入</t>
  </si>
  <si>
    <t xml:space="preserve">      从国有资本经营预算调入</t>
  </si>
  <si>
    <t xml:space="preserve">      从其他资金调入</t>
  </si>
  <si>
    <t xml:space="preserve">   地方政府一般债务收入</t>
  </si>
  <si>
    <t xml:space="preserve">      地方政府再融资一般债券
    （转贷）收入</t>
  </si>
  <si>
    <t xml:space="preserve">    动用预算稳定调节基金</t>
  </si>
  <si>
    <t xml:space="preserve">    上年结转及结余收入</t>
  </si>
  <si>
    <t>表八</t>
  </si>
  <si>
    <t>2022年历城区一般公共预算支出草案表</t>
  </si>
  <si>
    <t>项    目</t>
  </si>
  <si>
    <t>比上年增长</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</si>
  <si>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</si>
  <si>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</si>
  <si>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</si>
  <si>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</si>
  <si>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</si>
  <si>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</si>
  <si>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</si>
  <si>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</si>
  <si>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</si>
  <si>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</si>
  <si>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</si>
  <si>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</si>
  <si>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</si>
  <si>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</si>
  <si>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</si>
  <si>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</si>
  <si>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</si>
  <si>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</si>
  <si>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</si>
  <si>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</si>
  <si>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二十一、预备费</t>
  </si>
  <si>
    <t>二十二、债务付息支出</t>
  </si>
  <si>
    <t>二十三、其他支出</t>
  </si>
  <si>
    <t xml:space="preserve">    上解省级及援助其他地区支出</t>
  </si>
  <si>
    <t xml:space="preserve">    安排预算稳定调节基金</t>
  </si>
  <si>
    <t xml:space="preserve">    补充预算周转金</t>
  </si>
  <si>
    <t xml:space="preserve">    结转下年支出</t>
  </si>
  <si>
    <t>表九</t>
  </si>
  <si>
    <t>2022年历城区区本级一般公共预算收入草案表</t>
  </si>
  <si>
    <t>表十</t>
  </si>
  <si>
    <t>2022年历城区区本级一般公共预算支出草案表</t>
  </si>
  <si>
    <t>表十一</t>
  </si>
  <si>
    <r>
      <t xml:space="preserve">  </t>
    </r>
    <r>
      <rPr>
        <sz val="12"/>
        <color indexed="8"/>
        <rFont val="宋体"/>
        <charset val="134"/>
      </rPr>
      <t xml:space="preserve">  </t>
    </r>
    <r>
      <rPr>
        <sz val="12"/>
        <color indexed="8"/>
        <rFont val="宋体"/>
        <charset val="134"/>
      </rPr>
      <t>行政运行</t>
    </r>
  </si>
  <si>
    <r>
      <t xml:space="preserve"> </t>
    </r>
    <r>
      <rPr>
        <sz val="12"/>
        <color indexed="8"/>
        <rFont val="宋体"/>
        <charset val="134"/>
      </rPr>
      <t xml:space="preserve">  </t>
    </r>
    <r>
      <rPr>
        <sz val="12"/>
        <color indexed="8"/>
        <rFont val="宋体"/>
        <charset val="134"/>
      </rPr>
      <t xml:space="preserve"> 招商引资</t>
    </r>
  </si>
  <si>
    <r>
      <t xml:space="preserve"> </t>
    </r>
    <r>
      <rPr>
        <sz val="12"/>
        <color indexed="8"/>
        <rFont val="宋体"/>
        <charset val="134"/>
      </rPr>
      <t xml:space="preserve">  </t>
    </r>
    <r>
      <rPr>
        <sz val="12"/>
        <color indexed="8"/>
        <rFont val="宋体"/>
        <charset val="134"/>
      </rPr>
      <t xml:space="preserve"> 行政运行</t>
    </r>
  </si>
  <si>
    <r>
      <t xml:space="preserve"> </t>
    </r>
    <r>
      <rPr>
        <sz val="12"/>
        <color indexed="8"/>
        <rFont val="宋体"/>
        <charset val="134"/>
      </rPr>
      <t xml:space="preserve">   港澳事务</t>
    </r>
  </si>
  <si>
    <r>
      <t xml:space="preserve"> </t>
    </r>
    <r>
      <rPr>
        <sz val="12"/>
        <color indexed="8"/>
        <rFont val="宋体"/>
        <charset val="134"/>
      </rPr>
      <t xml:space="preserve">   台湾事务</t>
    </r>
  </si>
  <si>
    <r>
      <t xml:space="preserve">  </t>
    </r>
    <r>
      <rPr>
        <sz val="12"/>
        <color indexed="8"/>
        <rFont val="宋体"/>
        <charset val="134"/>
      </rPr>
      <t xml:space="preserve"> </t>
    </r>
    <r>
      <rPr>
        <sz val="12"/>
        <color indexed="8"/>
        <rFont val="宋体"/>
        <charset val="134"/>
      </rPr>
      <t xml:space="preserve"> 档案馆</t>
    </r>
  </si>
  <si>
    <r>
      <t xml:space="preserve">  </t>
    </r>
    <r>
      <rPr>
        <sz val="12"/>
        <color indexed="8"/>
        <rFont val="宋体"/>
        <charset val="134"/>
      </rPr>
      <t xml:space="preserve">  </t>
    </r>
    <r>
      <rPr>
        <sz val="12"/>
        <color indexed="8"/>
        <rFont val="宋体"/>
        <charset val="134"/>
      </rPr>
      <t>一般行政管理事务</t>
    </r>
  </si>
  <si>
    <r>
      <t xml:space="preserve"> </t>
    </r>
    <r>
      <rPr>
        <sz val="12"/>
        <color indexed="8"/>
        <rFont val="宋体"/>
        <charset val="134"/>
      </rPr>
      <t xml:space="preserve">  </t>
    </r>
    <r>
      <rPr>
        <sz val="12"/>
        <color indexed="8"/>
        <rFont val="宋体"/>
        <charset val="134"/>
      </rPr>
      <t xml:space="preserve"> 其他群众团体事务支出</t>
    </r>
  </si>
  <si>
    <r>
      <t xml:space="preserve">  </t>
    </r>
    <r>
      <rPr>
        <sz val="12"/>
        <color indexed="8"/>
        <rFont val="宋体"/>
        <charset val="134"/>
      </rPr>
      <t xml:space="preserve">  </t>
    </r>
    <r>
      <rPr>
        <sz val="12"/>
        <color indexed="8"/>
        <rFont val="宋体"/>
        <charset val="134"/>
      </rPr>
      <t>专项业务</t>
    </r>
  </si>
  <si>
    <r>
      <t xml:space="preserve">  </t>
    </r>
    <r>
      <rPr>
        <sz val="12"/>
        <color indexed="8"/>
        <rFont val="宋体"/>
        <charset val="134"/>
      </rPr>
      <t xml:space="preserve">  </t>
    </r>
    <r>
      <rPr>
        <sz val="12"/>
        <color indexed="8"/>
        <rFont val="宋体"/>
        <charset val="134"/>
      </rPr>
      <t>其他党委办公厅（室）及相关机构事务支出</t>
    </r>
  </si>
  <si>
    <r>
      <t xml:space="preserve">  </t>
    </r>
    <r>
      <rPr>
        <sz val="12"/>
        <color indexed="8"/>
        <rFont val="宋体"/>
        <charset val="134"/>
      </rPr>
      <t xml:space="preserve">  </t>
    </r>
    <r>
      <rPr>
        <sz val="12"/>
        <color indexed="8"/>
        <rFont val="宋体"/>
        <charset val="134"/>
      </rPr>
      <t>其他组织事务支出</t>
    </r>
  </si>
  <si>
    <r>
      <t xml:space="preserve"> </t>
    </r>
    <r>
      <rPr>
        <sz val="12"/>
        <color indexed="8"/>
        <rFont val="宋体"/>
        <charset val="134"/>
      </rPr>
      <t xml:space="preserve">     一般行政管理事务</t>
    </r>
  </si>
  <si>
    <t xml:space="preserve">      执法办案</t>
  </si>
  <si>
    <t xml:space="preserve">      查办和预防职务犯罪</t>
  </si>
  <si>
    <t xml:space="preserve">      法律援助</t>
  </si>
  <si>
    <t xml:space="preserve">      法治建设</t>
  </si>
  <si>
    <t xml:space="preserve">      初等职业教育</t>
  </si>
  <si>
    <r>
      <t xml:space="preserve"> </t>
    </r>
    <r>
      <rPr>
        <sz val="12"/>
        <color indexed="8"/>
        <rFont val="宋体"/>
        <charset val="134"/>
      </rPr>
      <t xml:space="preserve">     其他技术研究与开发支出</t>
    </r>
  </si>
  <si>
    <t xml:space="preserve">      科技重大专项</t>
  </si>
  <si>
    <r>
      <t xml:space="preserve"> </t>
    </r>
    <r>
      <rPr>
        <sz val="12"/>
        <color indexed="8"/>
        <rFont val="宋体"/>
        <charset val="134"/>
      </rPr>
      <t xml:space="preserve">     促进创业补贴</t>
    </r>
  </si>
  <si>
    <r>
      <t xml:space="preserve"> </t>
    </r>
    <r>
      <rPr>
        <sz val="12"/>
        <color indexed="8"/>
        <rFont val="宋体"/>
        <charset val="134"/>
      </rPr>
      <t xml:space="preserve">     养老服务</t>
    </r>
  </si>
  <si>
    <t xml:space="preserve">    特困人员救助供养</t>
  </si>
  <si>
    <r>
      <t xml:space="preserve">     </t>
    </r>
    <r>
      <rPr>
        <sz val="12"/>
        <color indexed="8"/>
        <rFont val="宋体"/>
        <charset val="134"/>
      </rPr>
      <t>其他城市生活救助</t>
    </r>
  </si>
  <si>
    <t xml:space="preserve">      财政对企业职工基本养老保险基金的补助</t>
  </si>
  <si>
    <r>
      <t xml:space="preserve"> </t>
    </r>
    <r>
      <rPr>
        <sz val="12"/>
        <color indexed="8"/>
        <rFont val="宋体"/>
        <charset val="134"/>
      </rPr>
      <t xml:space="preserve">     其他卫生健康管理事务支出</t>
    </r>
  </si>
  <si>
    <r>
      <t xml:space="preserve">     </t>
    </r>
    <r>
      <rPr>
        <sz val="12"/>
        <color indexed="8"/>
        <rFont val="宋体"/>
        <charset val="134"/>
      </rPr>
      <t>财政对职工基本医疗保险基金的补助</t>
    </r>
  </si>
  <si>
    <r>
      <t xml:space="preserve"> </t>
    </r>
    <r>
      <rPr>
        <sz val="12"/>
        <color indexed="8"/>
        <rFont val="宋体"/>
        <charset val="134"/>
      </rPr>
      <t xml:space="preserve">     生态环境保护行政许可</t>
    </r>
  </si>
  <si>
    <r>
      <t xml:space="preserve">    </t>
    </r>
    <r>
      <rPr>
        <sz val="12"/>
        <color indexed="8"/>
        <rFont val="宋体"/>
        <charset val="134"/>
      </rPr>
      <t xml:space="preserve"> </t>
    </r>
    <r>
      <rPr>
        <sz val="12"/>
        <color indexed="8"/>
        <rFont val="宋体"/>
        <charset val="134"/>
      </rPr>
      <t xml:space="preserve"> 水体</t>
    </r>
  </si>
  <si>
    <t xml:space="preserve">    农业农村</t>
  </si>
  <si>
    <r>
      <t xml:space="preserve"> </t>
    </r>
    <r>
      <rPr>
        <sz val="12"/>
        <color indexed="8"/>
        <rFont val="宋体"/>
        <charset val="134"/>
      </rPr>
      <t xml:space="preserve">     森林资源培育</t>
    </r>
  </si>
  <si>
    <t xml:space="preserve">      动植物保护</t>
  </si>
  <si>
    <t xml:space="preserve">      执法与监督</t>
  </si>
  <si>
    <t xml:space="preserve">      林业检疫检测</t>
  </si>
  <si>
    <t xml:space="preserve">    巩固脱贫衔接乡村振兴</t>
  </si>
  <si>
    <t xml:space="preserve">      其他巩固脱贫衔接乡村振兴支出</t>
  </si>
  <si>
    <r>
      <t xml:space="preserve"> </t>
    </r>
    <r>
      <rPr>
        <b/>
        <sz val="12"/>
        <color indexed="8"/>
        <rFont val="宋体"/>
        <charset val="134"/>
      </rPr>
      <t xml:space="preserve">   一般公共服务</t>
    </r>
  </si>
  <si>
    <t xml:space="preserve">      公共租赁住房</t>
  </si>
  <si>
    <t xml:space="preserve">       应急救援</t>
  </si>
  <si>
    <t>表十二</t>
  </si>
  <si>
    <t>单位:万元</t>
  </si>
  <si>
    <t>科目代码</t>
  </si>
  <si>
    <t>基本支出金额</t>
  </si>
  <si>
    <t>合  计</t>
  </si>
  <si>
    <t>501</t>
  </si>
  <si>
    <t>机关工资福利支出</t>
  </si>
  <si>
    <t>50101</t>
  </si>
  <si>
    <t>　工资奖金津补贴</t>
  </si>
  <si>
    <t>50102</t>
  </si>
  <si>
    <t>　社会保障缴费</t>
  </si>
  <si>
    <t>50103</t>
  </si>
  <si>
    <t>　住房公积金</t>
  </si>
  <si>
    <t>50199</t>
  </si>
  <si>
    <t>　其他工资福利支出</t>
  </si>
  <si>
    <t>502</t>
  </si>
  <si>
    <t>机关商品和服务支出</t>
  </si>
  <si>
    <t>50201</t>
  </si>
  <si>
    <t>　办公经费</t>
  </si>
  <si>
    <t>50202</t>
  </si>
  <si>
    <t>　会议费</t>
  </si>
  <si>
    <t>50203</t>
  </si>
  <si>
    <t>　培训费</t>
  </si>
  <si>
    <t>50204</t>
  </si>
  <si>
    <t>　专用材料购置费</t>
  </si>
  <si>
    <t>50205</t>
  </si>
  <si>
    <t>　委托业务费</t>
  </si>
  <si>
    <t>50206</t>
  </si>
  <si>
    <t>　公务接待费</t>
  </si>
  <si>
    <t>50207</t>
  </si>
  <si>
    <t>　因公出国（境）费用</t>
  </si>
  <si>
    <t>50208</t>
  </si>
  <si>
    <t>　公务用车运行维护费</t>
  </si>
  <si>
    <t>50209</t>
  </si>
  <si>
    <t>　维修（护）费</t>
  </si>
  <si>
    <t>50299</t>
  </si>
  <si>
    <t>　其他商品和服务支出</t>
  </si>
  <si>
    <t>503</t>
  </si>
  <si>
    <t>机关资本性支出（一）</t>
  </si>
  <si>
    <t>50301</t>
  </si>
  <si>
    <t>　房屋建筑物购建</t>
  </si>
  <si>
    <t>50302</t>
  </si>
  <si>
    <t>　基础设施建设</t>
  </si>
  <si>
    <t>50303</t>
  </si>
  <si>
    <t>　公务用车购置</t>
  </si>
  <si>
    <t>50305</t>
  </si>
  <si>
    <t>　土地征迁补偿和安置支出</t>
  </si>
  <si>
    <t>50306</t>
  </si>
  <si>
    <t>　设备购置</t>
  </si>
  <si>
    <t>50307</t>
  </si>
  <si>
    <t>　大型修缮</t>
  </si>
  <si>
    <t>50399</t>
  </si>
  <si>
    <t>　其他资本性支出</t>
  </si>
  <si>
    <t>505</t>
  </si>
  <si>
    <t>对事业单位经常性补助</t>
  </si>
  <si>
    <t>50501</t>
  </si>
  <si>
    <t>　工资福利支出</t>
  </si>
  <si>
    <t>50502</t>
  </si>
  <si>
    <t>　商品和服务支出</t>
  </si>
  <si>
    <t>506</t>
  </si>
  <si>
    <t>对事业单位资本性补助</t>
  </si>
  <si>
    <t>50601</t>
  </si>
  <si>
    <t>　资本性支出（一）</t>
  </si>
  <si>
    <t>507</t>
  </si>
  <si>
    <t>对企业补助</t>
  </si>
  <si>
    <t>50701</t>
  </si>
  <si>
    <t>　费用补贴</t>
  </si>
  <si>
    <t>50799</t>
  </si>
  <si>
    <t>　其他对企业补助</t>
  </si>
  <si>
    <t>509</t>
  </si>
  <si>
    <t>对个人和家庭的补助</t>
  </si>
  <si>
    <t>50901</t>
  </si>
  <si>
    <t>　社会福利和救助</t>
  </si>
  <si>
    <t>50902</t>
  </si>
  <si>
    <t>　助学金</t>
  </si>
  <si>
    <t>个人农业生产补贴</t>
  </si>
  <si>
    <t>50905</t>
  </si>
  <si>
    <t>　离退休费</t>
  </si>
  <si>
    <t>50999</t>
  </si>
  <si>
    <t>　其他对个人和家庭补助</t>
  </si>
  <si>
    <t>510</t>
  </si>
  <si>
    <t>对社会保障基金补助</t>
  </si>
  <si>
    <t>51002</t>
  </si>
  <si>
    <t>　对社会保险基金补助</t>
  </si>
  <si>
    <t>511</t>
  </si>
  <si>
    <t>债务利息及费用支出</t>
  </si>
  <si>
    <t>51101</t>
  </si>
  <si>
    <t>　国内债务付息</t>
  </si>
  <si>
    <t>599</t>
  </si>
  <si>
    <t>其他支出</t>
  </si>
  <si>
    <t>59999</t>
  </si>
  <si>
    <t>　其他支出</t>
  </si>
  <si>
    <t>2022年历城区一般公共预算安排的税收返还
及转移支付分地区预算表</t>
  </si>
  <si>
    <t>地     区</t>
  </si>
  <si>
    <r>
      <t>20</t>
    </r>
    <r>
      <rPr>
        <b/>
        <sz val="12"/>
        <rFont val="宋体"/>
        <charset val="134"/>
      </rPr>
      <t>22年预算数</t>
    </r>
  </si>
  <si>
    <t>税收返还</t>
  </si>
  <si>
    <t>一般性转移支付（街道预算支出）</t>
  </si>
  <si>
    <t>专项转移支付（上级专款）</t>
  </si>
  <si>
    <t>山大办事处</t>
  </si>
  <si>
    <t>洪楼办事处</t>
  </si>
  <si>
    <t>东风办事处</t>
  </si>
  <si>
    <t>全福办事处</t>
  </si>
  <si>
    <t>华山办事处</t>
  </si>
  <si>
    <t>荷花路办事处</t>
  </si>
  <si>
    <t>王舍人办事处</t>
  </si>
  <si>
    <t>鲍山办事处</t>
  </si>
  <si>
    <t>郭店办事处</t>
  </si>
  <si>
    <t>唐冶办事处</t>
  </si>
  <si>
    <t>港沟办事处</t>
  </si>
  <si>
    <t>董家办事处</t>
  </si>
  <si>
    <t>唐王办事处</t>
  </si>
  <si>
    <t>彩石办事处</t>
  </si>
  <si>
    <t>区教育和体育局（系统）</t>
  </si>
  <si>
    <t>合计</t>
  </si>
  <si>
    <t>2022年历城区一般公共预算安排的专项转移支付分项目预算表</t>
  </si>
  <si>
    <r>
      <t>项</t>
    </r>
    <r>
      <rPr>
        <sz val="12"/>
        <color indexed="8"/>
        <rFont val="Arial"/>
        <family val="2"/>
      </rPr>
      <t>      </t>
    </r>
    <r>
      <rPr>
        <sz val="12"/>
        <color indexed="8"/>
        <rFont val="黑体"/>
        <family val="3"/>
        <charset val="134"/>
      </rPr>
      <t xml:space="preserve"> 目</t>
    </r>
  </si>
  <si>
    <t>合    计</t>
  </si>
  <si>
    <t>一、公共安全方面</t>
  </si>
  <si>
    <t>其中：司法部门装备购置经费</t>
  </si>
  <si>
    <t>二、教育方面</t>
  </si>
  <si>
    <t>其中：小学教育</t>
  </si>
  <si>
    <t>三、社会保障和就业方面</t>
  </si>
  <si>
    <t>其中：行政事业单位养老支出</t>
  </si>
  <si>
    <t>四、卫生健康方面</t>
  </si>
  <si>
    <t>其中：行政事业单位医疗</t>
  </si>
  <si>
    <t>五、自然资源海洋气象等方面</t>
  </si>
  <si>
    <t>其中：自然资源事务</t>
  </si>
  <si>
    <t>六、住房保障方面</t>
  </si>
  <si>
    <t>其中：住房改革支出</t>
  </si>
  <si>
    <t>2022年历城区政府性基金预算收入草案表</t>
  </si>
  <si>
    <t>一、港口建设费收入</t>
  </si>
  <si>
    <t>二、国有土地使用权出让收入</t>
  </si>
  <si>
    <t>三、彩票公益金收入</t>
  </si>
  <si>
    <t>四、城市基础设施配套费收入</t>
  </si>
  <si>
    <t>五、污水处理费收入</t>
  </si>
  <si>
    <t>六、彩票发行机构和彩票销售机构的业务费用</t>
  </si>
  <si>
    <t>七、其他政府性基金收入</t>
  </si>
  <si>
    <t xml:space="preserve">    地方政府专项债务转贷收入</t>
  </si>
  <si>
    <t xml:space="preserve">    抗疫特别国债转移支付收入</t>
  </si>
  <si>
    <t xml:space="preserve">    上级补助收入</t>
  </si>
  <si>
    <r>
      <t xml:space="preserve"> </t>
    </r>
    <r>
      <rPr>
        <sz val="12"/>
        <rFont val="宋体"/>
        <charset val="134"/>
      </rPr>
      <t xml:space="preserve">   </t>
    </r>
    <r>
      <rPr>
        <sz val="12"/>
        <rFont val="宋体"/>
        <charset val="134"/>
      </rPr>
      <t>调入资金</t>
    </r>
  </si>
  <si>
    <t>2022年历城区政府性基金预算支出草案表</t>
  </si>
  <si>
    <t>一、文化体育传媒支出</t>
  </si>
  <si>
    <t xml:space="preserve">    群众体育</t>
  </si>
  <si>
    <t xml:space="preserve">    国家电影事业发展专项资金安排的支出</t>
  </si>
  <si>
    <t>三、城乡社区支出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</si>
  <si>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</si>
  <si>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</si>
  <si>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</si>
  <si>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</si>
  <si>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</si>
  <si>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r>
      <t xml:space="preserve"> </t>
    </r>
    <r>
      <rPr>
        <sz val="12"/>
        <rFont val="宋体"/>
        <charset val="134"/>
      </rPr>
      <t xml:space="preserve">   </t>
    </r>
    <r>
      <rPr>
        <sz val="12"/>
        <rFont val="宋体"/>
        <charset val="134"/>
      </rPr>
      <t>城市基础设施配套费对应专项债务收入安排的支出</t>
    </r>
  </si>
  <si>
    <t>四、农林水支出</t>
  </si>
  <si>
    <t xml:space="preserve">    国家重大水利工程建设基金安排的支出</t>
  </si>
  <si>
    <t>五、交通运输支出</t>
  </si>
  <si>
    <r>
      <t xml:space="preserve"> </t>
    </r>
    <r>
      <rPr>
        <sz val="12"/>
        <rFont val="宋体"/>
        <charset val="134"/>
      </rPr>
      <t xml:space="preserve">   </t>
    </r>
    <r>
      <rPr>
        <sz val="12"/>
        <rFont val="宋体"/>
        <charset val="134"/>
      </rPr>
      <t>车辆通行费安排的支出</t>
    </r>
  </si>
  <si>
    <t xml:space="preserve">    港口建设费及对应债务收入安排的支出</t>
  </si>
  <si>
    <t xml:space="preserve">    民航发展基金支出</t>
  </si>
  <si>
    <t>六、其他支出</t>
  </si>
  <si>
    <t xml:space="preserve">    其他政府性基金及对应专项债务收入安排的支出</t>
  </si>
  <si>
    <t xml:space="preserve">    彩票发行销售机构业务费安排的支出</t>
  </si>
  <si>
    <t>七、债务付息支出</t>
  </si>
  <si>
    <t>八、抗疫特别国债安排的支出</t>
  </si>
  <si>
    <t>本年基金支出合计</t>
  </si>
  <si>
    <t xml:space="preserve">    地方政府专项债务还本支出</t>
  </si>
  <si>
    <t xml:space="preserve">    上解省级支出</t>
  </si>
  <si>
    <t xml:space="preserve">    调出资金</t>
  </si>
  <si>
    <t xml:space="preserve">    累计结转结余</t>
  </si>
  <si>
    <t xml:space="preserve">    支出总计</t>
  </si>
  <si>
    <t>2022年历城区区本级政府性基金预算收入草案表</t>
  </si>
  <si>
    <t>2022年历城区区本级政府性基金预算支出草案表</t>
  </si>
  <si>
    <t>2022年历城区对下政府性基金转移支付分项目预算表</t>
  </si>
  <si>
    <t>金额</t>
  </si>
  <si>
    <t>一、群众体育</t>
  </si>
  <si>
    <t>二、国家电影事业发展专项资金</t>
  </si>
  <si>
    <t>三、旅游发展基金</t>
  </si>
  <si>
    <t>四、大中型水库移民后期扶持基金</t>
  </si>
  <si>
    <t>五、国有土地使用权出让收入及对应专项债务收入安排的支出</t>
  </si>
  <si>
    <t>其中：征地和拆迁补偿支出</t>
  </si>
  <si>
    <t xml:space="preserve">      城市建设支出</t>
  </si>
  <si>
    <t>六、国家重大水利工程建设基金</t>
  </si>
  <si>
    <t>七、港口建设费安排的支出</t>
  </si>
  <si>
    <t>八、民航发展基金</t>
  </si>
  <si>
    <t>九、彩票公益金及彩票发行销售机构业务费安排的支出</t>
  </si>
  <si>
    <t>十、其他政府性基金及对应专项债务收入安排的支出</t>
  </si>
  <si>
    <t>2022年历城区对下政府性基金转移支付分地区预算表</t>
  </si>
  <si>
    <t>区交通运输局</t>
  </si>
  <si>
    <t>市级重点道路征地拆迁、区级道路建设整修工程、全区道路养护、农村通户道路硬化、“四好农村路”建设工程项目</t>
  </si>
  <si>
    <t>区自然资源局</t>
  </si>
  <si>
    <t>集体土地征收和国有土地收储项目</t>
  </si>
  <si>
    <t>区城乡水务局</t>
  </si>
  <si>
    <t>农村污水综合治理、市政排水设施养护维修、巨野河、三河等河道综合治理项目</t>
  </si>
  <si>
    <t>区园林和林业绿化局</t>
  </si>
  <si>
    <t>重点道路绿化工程项目</t>
  </si>
  <si>
    <t>临港经济开发区</t>
  </si>
  <si>
    <t>土地征收成本项目</t>
  </si>
  <si>
    <t>区政府项目资金中心</t>
  </si>
  <si>
    <t>征地和拆迁补偿项目</t>
  </si>
  <si>
    <t>2022年政府专项债券还本</t>
  </si>
  <si>
    <t>2022年历城区国有资本经营预算收入草案表</t>
  </si>
  <si>
    <t>六、其他国有资本预算收入</t>
  </si>
  <si>
    <t xml:space="preserve">    上年结转收入</t>
  </si>
  <si>
    <t>2022年历城区国有资本经营预算支出草案表</t>
  </si>
  <si>
    <t>五、国有资本经营预算转移支付支出</t>
  </si>
  <si>
    <t>六、其他国有资本经营预算支出</t>
  </si>
  <si>
    <t xml:space="preserve">    年终结转结余</t>
  </si>
  <si>
    <t>2022年历城区区本级国有资本经营预算收入草案表</t>
  </si>
  <si>
    <t>六、其他国有资本经营预算收入</t>
  </si>
  <si>
    <t>2022年历城区区本级国有资本经营预算支出草案表</t>
  </si>
  <si>
    <t xml:space="preserve">     其他解决历史遗留问题及改革成本支出</t>
  </si>
  <si>
    <t>2022年历城区对下国有资本经营预算转移支付
分项目分地区预算表</t>
  </si>
  <si>
    <t>地   区</t>
  </si>
  <si>
    <t>合　计</t>
  </si>
  <si>
    <t>其中：</t>
  </si>
  <si>
    <t>国有企业退休人员社会化管理支出</t>
  </si>
  <si>
    <t>解决历史遗留问题及改革成本支出</t>
  </si>
  <si>
    <t>国有企业资本金注入</t>
  </si>
  <si>
    <t>区人社局</t>
  </si>
  <si>
    <t>区工信局</t>
  </si>
  <si>
    <t>区财政局</t>
  </si>
  <si>
    <t>2022年历城区社会保险基金预算收入草案表</t>
  </si>
  <si>
    <t>项   目</t>
  </si>
  <si>
    <t>一、机关事业单位基本养老保险基金收入</t>
  </si>
  <si>
    <t xml:space="preserve">    保险费收入</t>
  </si>
  <si>
    <t xml:space="preserve">    转移收入</t>
  </si>
  <si>
    <t>二、居民基本养老保险基金收入</t>
  </si>
  <si>
    <t xml:space="preserve">    委托投资收益</t>
  </si>
  <si>
    <t>三、职工基本医疗保险基金收入</t>
  </si>
  <si>
    <t>四、居民基本医疗保险基金收入</t>
  </si>
  <si>
    <t>五、工伤保险基金收入</t>
  </si>
  <si>
    <t>六、失业保险基金收入</t>
  </si>
  <si>
    <t>社会保险基金收入合计</t>
  </si>
  <si>
    <t>上年结转收入</t>
  </si>
  <si>
    <t>2022年历城区社会保险基金预算支出草案表</t>
  </si>
  <si>
    <t>一、机关事业单位基本养老保险基金支出</t>
  </si>
  <si>
    <t xml:space="preserve">    基本养老金支出</t>
  </si>
  <si>
    <t xml:space="preserve">    转移支出</t>
  </si>
  <si>
    <t xml:space="preserve">    其他机关事业单位基本养老保险基金支出</t>
  </si>
  <si>
    <t>二、居民基本养老保险基金支出</t>
  </si>
  <si>
    <t xml:space="preserve">    基础养老金支出</t>
  </si>
  <si>
    <t xml:space="preserve">    个人账户养老金支出</t>
  </si>
  <si>
    <t xml:space="preserve">    丧葬抚恤补助支出</t>
  </si>
  <si>
    <t xml:space="preserve">    其他城乡居民基本养老保险基金支出</t>
  </si>
  <si>
    <t>三、职工基本医疗保险基金支出</t>
  </si>
  <si>
    <t xml:space="preserve">    基本医疗保险待遇支出—住院支出</t>
  </si>
  <si>
    <t xml:space="preserve">    基本医疗保险待遇支出—门诊支出</t>
  </si>
  <si>
    <t xml:space="preserve">    生育医疗费用支出</t>
  </si>
  <si>
    <t xml:space="preserve">    生育津贴支出</t>
  </si>
  <si>
    <t>四、居民基本医疗保险基金支出</t>
  </si>
  <si>
    <t xml:space="preserve">    大病保险支出</t>
  </si>
  <si>
    <t>五、工伤保险基金支出</t>
  </si>
  <si>
    <t xml:space="preserve">    工伤保险待遇支出</t>
  </si>
  <si>
    <t xml:space="preserve">    劳动能力鉴定支出</t>
  </si>
  <si>
    <t xml:space="preserve">    工伤预防费用支出</t>
  </si>
  <si>
    <t xml:space="preserve">    上解上级支出</t>
  </si>
  <si>
    <t>六、失业保险基金支出</t>
  </si>
  <si>
    <t xml:space="preserve">    失业保险金支出</t>
  </si>
  <si>
    <t xml:space="preserve">    基本医疗保险费支出</t>
  </si>
  <si>
    <t xml:space="preserve">    其他费用支出</t>
  </si>
  <si>
    <t>社会保险基金支出合计</t>
  </si>
  <si>
    <t>年终结转结余</t>
  </si>
  <si>
    <t xml:space="preserve">    其中：当年结转结余</t>
  </si>
  <si>
    <t>2022年末历城区社会保险基金预算结余预算表</t>
  </si>
  <si>
    <t>项      目</t>
  </si>
  <si>
    <t>社会保险基金年末滚存结余合计</t>
  </si>
  <si>
    <t>一、企业职工基本养老保险基金</t>
  </si>
  <si>
    <t>二、机关事业单位基本养老保险基金</t>
  </si>
  <si>
    <t>三、居民基本养老保险基金</t>
  </si>
  <si>
    <t>四、职工基本医疗保险基金</t>
  </si>
  <si>
    <t>五、居民基本医疗保险基金</t>
  </si>
  <si>
    <t>六、工伤保险基金</t>
  </si>
  <si>
    <t>七、失业保险基金</t>
  </si>
  <si>
    <t>2022年历城区区本级社会保险基金预算收入草案表</t>
  </si>
  <si>
    <t>2022年历城区区本级社会保险基金预算支出草案表</t>
  </si>
  <si>
    <t>2022年末历城区区本级社会保险基金预算结余预算表</t>
  </si>
  <si>
    <t>2021年历城区地方政府债务限额余额情况表</t>
  </si>
  <si>
    <t>2020年政府债务余额</t>
  </si>
  <si>
    <t>2021年新增债务限额</t>
  </si>
  <si>
    <t>2021年政府债务限额</t>
  </si>
  <si>
    <t>2021年政府债务余额</t>
  </si>
  <si>
    <t>历城区</t>
  </si>
  <si>
    <t>2021年历城区地方政府一般债务限额余额情况表</t>
  </si>
  <si>
    <t>2020年政府一般债务余额</t>
  </si>
  <si>
    <t>2021年新增一般债务限额</t>
  </si>
  <si>
    <t>2021年政府一般债务限额</t>
  </si>
  <si>
    <t>2021年政府一般债务余额</t>
  </si>
  <si>
    <t>2021年历城区地方政府专项债务限额余额情况表</t>
  </si>
  <si>
    <t>2020年政府专项债务余额</t>
  </si>
  <si>
    <t>2021年新增专项债务限额</t>
  </si>
  <si>
    <t>2021年政府专项债务限额</t>
  </si>
  <si>
    <t>2021年政府专项债务余额</t>
  </si>
  <si>
    <t>2021年历城区地方政府债券发行情况表</t>
  </si>
  <si>
    <t>一般债券额度</t>
  </si>
  <si>
    <t>专项债券额度</t>
  </si>
  <si>
    <t>小计</t>
  </si>
  <si>
    <t>新增一般
债券</t>
  </si>
  <si>
    <t>再融资债券</t>
  </si>
  <si>
    <t>新增专项
债券</t>
  </si>
  <si>
    <t>再融资
专项债券</t>
  </si>
  <si>
    <t>2021年历城区地方政府债券还本付息情况表</t>
  </si>
  <si>
    <t>政府债券还本支出</t>
  </si>
  <si>
    <t>政府债券付息支出</t>
  </si>
  <si>
    <t>其中：一般公共预算和政府性基金预算安排债务还本支出</t>
  </si>
  <si>
    <t>其中：发行再融资债券还本支出</t>
  </si>
  <si>
    <t>一般债券</t>
  </si>
  <si>
    <t>专项债券</t>
  </si>
  <si>
    <t>2022年历城区政府债务收支计划表</t>
  </si>
  <si>
    <t>金    额</t>
  </si>
  <si>
    <t>一、年初政府债务余额</t>
  </si>
  <si>
    <t>二、当年政府债务收入</t>
  </si>
  <si>
    <t xml:space="preserve">     1.发行新增政府债券收入</t>
  </si>
  <si>
    <t xml:space="preserve">     2.发行再融资政府债券收入</t>
  </si>
  <si>
    <t>三、当年政府债务支出</t>
  </si>
  <si>
    <t xml:space="preserve">     1.新增一般债券列入一般公共预算项目支出</t>
  </si>
  <si>
    <t xml:space="preserve">     其中：基本建设</t>
  </si>
  <si>
    <t xml:space="preserve">           其他</t>
  </si>
  <si>
    <t xml:space="preserve">     2.新增专项债券列入政府性基金预算项目支出</t>
  </si>
  <si>
    <t xml:space="preserve">    3.转贷县（市、区）政府债务支出</t>
  </si>
  <si>
    <t xml:space="preserve">     其中：转贷县（市、区）新增政府债务支出</t>
  </si>
  <si>
    <t xml:space="preserve">           转贷县（市、区）再融资债券支出</t>
  </si>
  <si>
    <t xml:space="preserve">    4.当年政府债务还本支出</t>
  </si>
  <si>
    <t xml:space="preserve">     其中：使用再融资债券还本支出</t>
  </si>
  <si>
    <t xml:space="preserve">           一般公共预算和政府性基金预算安排债务还本支出</t>
  </si>
  <si>
    <t>四、年末政府债务余额</t>
  </si>
  <si>
    <t>附：一般公共预算和政府性基金预算安排债务付息及发行费支出</t>
  </si>
  <si>
    <t xml:space="preserve">         其中：债券付息支出</t>
  </si>
  <si>
    <t>注：年末政府债务余额=年初政府债务余额+当年政府债务收入-当年政府债务还本支出</t>
  </si>
  <si>
    <t xml:space="preserve">2022年历城区区本级政府债务收支计划表 </t>
  </si>
  <si>
    <t>2022年历城区一般公共预算支出政府经济分类草案表</t>
    <phoneticPr fontId="26" type="noConversion"/>
  </si>
  <si>
    <t>2022年历城区一般公共预算基本支出                           政府经济分类草案表</t>
    <phoneticPr fontId="26" type="noConversion"/>
  </si>
  <si>
    <t>表十三</t>
    <phoneticPr fontId="26" type="noConversion"/>
  </si>
  <si>
    <t>表十四</t>
    <phoneticPr fontId="26" type="noConversion"/>
  </si>
  <si>
    <t>2022年历城区区本级一般公共预算基本支出              政府经济分类草案表</t>
    <phoneticPr fontId="26" type="noConversion"/>
  </si>
  <si>
    <t>支出金额</t>
    <phoneticPr fontId="26" type="noConversion"/>
  </si>
  <si>
    <t>表十五</t>
    <phoneticPr fontId="26" type="noConversion"/>
  </si>
  <si>
    <t>表十六</t>
    <phoneticPr fontId="26" type="noConversion"/>
  </si>
  <si>
    <t>表十七</t>
    <phoneticPr fontId="26" type="noConversion"/>
  </si>
  <si>
    <t>表十八</t>
    <phoneticPr fontId="26" type="noConversion"/>
  </si>
  <si>
    <t>表十九</t>
    <phoneticPr fontId="26" type="noConversion"/>
  </si>
  <si>
    <t>表二十</t>
    <phoneticPr fontId="26" type="noConversion"/>
  </si>
  <si>
    <t>表二十一</t>
    <phoneticPr fontId="26" type="noConversion"/>
  </si>
  <si>
    <t>表二十二</t>
    <phoneticPr fontId="26" type="noConversion"/>
  </si>
  <si>
    <t>表二十三</t>
    <phoneticPr fontId="26" type="noConversion"/>
  </si>
  <si>
    <t>表二十四</t>
    <phoneticPr fontId="26" type="noConversion"/>
  </si>
  <si>
    <t>表二十五</t>
    <phoneticPr fontId="26" type="noConversion"/>
  </si>
  <si>
    <t>表二十六</t>
    <phoneticPr fontId="26" type="noConversion"/>
  </si>
  <si>
    <t>表二十七</t>
    <phoneticPr fontId="26" type="noConversion"/>
  </si>
  <si>
    <t>表二十八</t>
    <phoneticPr fontId="26" type="noConversion"/>
  </si>
  <si>
    <t>表二十九</t>
    <phoneticPr fontId="26" type="noConversion"/>
  </si>
  <si>
    <t>表三十</t>
    <phoneticPr fontId="26" type="noConversion"/>
  </si>
  <si>
    <t>表三十一</t>
    <phoneticPr fontId="26" type="noConversion"/>
  </si>
  <si>
    <t>表三十二</t>
    <phoneticPr fontId="26" type="noConversion"/>
  </si>
  <si>
    <t>表三十三</t>
    <phoneticPr fontId="26" type="noConversion"/>
  </si>
  <si>
    <t>表三十四</t>
    <phoneticPr fontId="26" type="noConversion"/>
  </si>
  <si>
    <t>表三十五</t>
    <phoneticPr fontId="26" type="noConversion"/>
  </si>
  <si>
    <t>表三十六</t>
    <phoneticPr fontId="26" type="noConversion"/>
  </si>
  <si>
    <t>表三十七</t>
    <phoneticPr fontId="26" type="noConversion"/>
  </si>
  <si>
    <t>表三十八</t>
    <phoneticPr fontId="26" type="noConversion"/>
  </si>
  <si>
    <t>表三十九</t>
    <phoneticPr fontId="26" type="noConversion"/>
  </si>
  <si>
    <t>表四十</t>
    <phoneticPr fontId="26" type="noConversion"/>
  </si>
  <si>
    <t>2022年历城区地方政府债券还本付息计划表</t>
    <phoneticPr fontId="26" type="noConversion"/>
  </si>
  <si>
    <t>表四十一</t>
    <phoneticPr fontId="26" type="noConversion"/>
  </si>
</sst>
</file>

<file path=xl/styles.xml><?xml version="1.0" encoding="utf-8"?>
<styleSheet xmlns="http://schemas.openxmlformats.org/spreadsheetml/2006/main">
  <numFmts count="7">
    <numFmt numFmtId="41" formatCode="_ * #,##0_ ;_ * \-#,##0_ ;_ * &quot;-&quot;_ ;_ @_ "/>
    <numFmt numFmtId="176" formatCode="0_ "/>
    <numFmt numFmtId="177" formatCode="0.0_ "/>
    <numFmt numFmtId="178" formatCode="0.00_ "/>
    <numFmt numFmtId="179" formatCode="0.0000_ "/>
    <numFmt numFmtId="180" formatCode="0_);[Red]\(0\)"/>
    <numFmt numFmtId="181" formatCode="#,##0.00_ ;\-#,##0;;"/>
  </numFmts>
  <fonts count="45">
    <font>
      <sz val="10"/>
      <name val="Helv"/>
      <family val="2"/>
    </font>
    <font>
      <sz val="12"/>
      <name val="宋体"/>
      <charset val="134"/>
    </font>
    <font>
      <sz val="11"/>
      <name val="宋体"/>
      <charset val="134"/>
    </font>
    <font>
      <sz val="20"/>
      <name val="方正小标宋简体"/>
      <charset val="134"/>
    </font>
    <font>
      <sz val="12"/>
      <name val="黑体"/>
      <family val="3"/>
      <charset val="134"/>
    </font>
    <font>
      <b/>
      <sz val="12"/>
      <name val="宋体"/>
      <charset val="134"/>
    </font>
    <font>
      <sz val="18"/>
      <name val="方正小标宋简体"/>
      <charset val="134"/>
    </font>
    <font>
      <b/>
      <sz val="12"/>
      <color indexed="8"/>
      <name val="宋体"/>
      <charset val="134"/>
    </font>
    <font>
      <sz val="12"/>
      <color indexed="8"/>
      <name val="宋体"/>
      <charset val="134"/>
    </font>
    <font>
      <sz val="10"/>
      <name val="黑体"/>
      <family val="3"/>
      <charset val="134"/>
    </font>
    <font>
      <sz val="10"/>
      <name val="宋体"/>
      <charset val="134"/>
    </font>
    <font>
      <b/>
      <sz val="10"/>
      <name val="宋体"/>
      <charset val="134"/>
    </font>
    <font>
      <sz val="12"/>
      <name val="文星简小标宋"/>
      <charset val="134"/>
    </font>
    <font>
      <b/>
      <sz val="8"/>
      <name val="宋体"/>
      <charset val="134"/>
    </font>
    <font>
      <sz val="20"/>
      <name val="文星简大标宋"/>
      <charset val="134"/>
    </font>
    <font>
      <sz val="12"/>
      <color indexed="8"/>
      <name val="黑体"/>
      <family val="3"/>
      <charset val="134"/>
    </font>
    <font>
      <sz val="10"/>
      <name val="Arial"/>
      <family val="2"/>
    </font>
    <font>
      <sz val="12"/>
      <name val="Arial"/>
      <family val="2"/>
    </font>
    <font>
      <sz val="22"/>
      <name val="方正小标宋简体"/>
      <charset val="134"/>
    </font>
    <font>
      <sz val="12"/>
      <name val="Helv"/>
      <family val="2"/>
    </font>
    <font>
      <sz val="12"/>
      <color indexed="10"/>
      <name val="宋体"/>
      <charset val="134"/>
    </font>
    <font>
      <sz val="12"/>
      <name val="方正小标宋简体"/>
      <charset val="134"/>
    </font>
    <font>
      <sz val="12"/>
      <name val="Times New Roman"/>
      <family val="1"/>
    </font>
    <font>
      <sz val="12"/>
      <color indexed="8"/>
      <name val="Arial"/>
      <family val="2"/>
    </font>
    <font>
      <b/>
      <sz val="12"/>
      <name val="Times New Roman"/>
      <family val="1"/>
    </font>
    <font>
      <sz val="10"/>
      <name val="Helv"/>
      <family val="2"/>
    </font>
    <font>
      <sz val="9"/>
      <name val="宋体"/>
      <charset val="134"/>
    </font>
    <font>
      <sz val="12"/>
      <name val="宋体"/>
      <charset val="134"/>
    </font>
    <font>
      <sz val="9"/>
      <name val="宋体"/>
      <charset val="134"/>
    </font>
    <font>
      <sz val="9"/>
      <name val="宋体"/>
      <charset val="134"/>
    </font>
    <font>
      <sz val="11"/>
      <color theme="1"/>
      <name val="宋体"/>
      <charset val="134"/>
      <scheme val="minor"/>
    </font>
    <font>
      <sz val="11"/>
      <color theme="1"/>
      <name val="宋体"/>
      <charset val="134"/>
    </font>
    <font>
      <sz val="12"/>
      <name val="宋体"/>
      <charset val="134"/>
      <scheme val="minor"/>
    </font>
    <font>
      <b/>
      <sz val="12"/>
      <name val="宋体"/>
      <charset val="134"/>
      <scheme val="minor"/>
    </font>
    <font>
      <sz val="12"/>
      <color indexed="8"/>
      <name val="宋体"/>
      <charset val="134"/>
      <scheme val="minor"/>
    </font>
    <font>
      <b/>
      <sz val="10"/>
      <name val="宋体"/>
      <charset val="134"/>
      <scheme val="minor"/>
    </font>
    <font>
      <b/>
      <sz val="12"/>
      <color indexed="8"/>
      <name val="宋体"/>
      <charset val="134"/>
      <scheme val="minor"/>
    </font>
    <font>
      <b/>
      <sz val="12"/>
      <color indexed="0"/>
      <name val="宋体"/>
      <charset val="134"/>
      <scheme val="minor"/>
    </font>
    <font>
      <sz val="12"/>
      <color rgb="FF000000"/>
      <name val="黑体"/>
      <family val="3"/>
      <charset val="134"/>
    </font>
    <font>
      <b/>
      <sz val="12"/>
      <color theme="1"/>
      <name val="宋体"/>
      <charset val="134"/>
    </font>
    <font>
      <sz val="12"/>
      <color theme="1"/>
      <name val="宋体"/>
      <charset val="134"/>
    </font>
    <font>
      <sz val="10"/>
      <name val="宋体"/>
      <charset val="134"/>
      <scheme val="minor"/>
    </font>
    <font>
      <sz val="12"/>
      <color theme="1"/>
      <name val="宋体"/>
      <charset val="134"/>
      <scheme val="minor"/>
    </font>
    <font>
      <b/>
      <sz val="12"/>
      <color theme="1"/>
      <name val="宋体"/>
      <charset val="134"/>
      <scheme val="minor"/>
    </font>
    <font>
      <sz val="22"/>
      <color theme="1"/>
      <name val="方正小标宋简体"/>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8"/>
      </left>
      <right style="medium">
        <color indexed="64"/>
      </right>
      <top style="thin">
        <color indexed="8"/>
      </top>
      <bottom style="thin">
        <color indexed="8"/>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5">
    <xf numFmtId="0" fontId="0" fillId="0" borderId="0"/>
    <xf numFmtId="0" fontId="25" fillId="0" borderId="0"/>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2" fillId="0" borderId="0"/>
    <xf numFmtId="0" fontId="1" fillId="0" borderId="0"/>
    <xf numFmtId="0" fontId="30" fillId="0" borderId="0">
      <alignment vertical="center"/>
    </xf>
    <xf numFmtId="0" fontId="30" fillId="0" borderId="0">
      <alignment vertical="center"/>
    </xf>
    <xf numFmtId="0" fontId="16" fillId="0" borderId="0"/>
    <xf numFmtId="0" fontId="30" fillId="0" borderId="0">
      <alignment vertical="center"/>
    </xf>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41" fontId="1" fillId="0" borderId="0" applyFont="0" applyFill="0" applyBorder="0" applyAlignment="0" applyProtection="0">
      <alignment vertical="center"/>
    </xf>
    <xf numFmtId="0" fontId="16" fillId="0" borderId="0"/>
  </cellStyleXfs>
  <cellXfs count="629">
    <xf numFmtId="0" fontId="0" fillId="0" borderId="0" xfId="0"/>
    <xf numFmtId="0" fontId="1" fillId="0" borderId="0" xfId="10" applyFont="1" applyFill="1" applyAlignment="1">
      <alignment horizontal="left" vertical="center"/>
    </xf>
    <xf numFmtId="0" fontId="31" fillId="0" borderId="0" xfId="10" applyFont="1" applyFill="1" applyAlignment="1"/>
    <xf numFmtId="0" fontId="1" fillId="0" borderId="0" xfId="10" applyFont="1" applyFill="1" applyAlignment="1">
      <alignment horizontal="center" vertical="center" wrapText="1"/>
    </xf>
    <xf numFmtId="0" fontId="2" fillId="0" borderId="0" xfId="10" applyFont="1" applyFill="1" applyAlignment="1"/>
    <xf numFmtId="0" fontId="1" fillId="0" borderId="0" xfId="10" applyFont="1" applyFill="1" applyAlignment="1"/>
    <xf numFmtId="176" fontId="1" fillId="0" borderId="0" xfId="10" applyNumberFormat="1" applyFont="1" applyFill="1" applyAlignment="1"/>
    <xf numFmtId="0" fontId="1" fillId="3" borderId="0" xfId="3" applyFont="1" applyFill="1" applyBorder="1" applyAlignment="1">
      <alignment horizontal="left" vertical="center"/>
    </xf>
    <xf numFmtId="176" fontId="1" fillId="0" borderId="0" xfId="10" applyNumberFormat="1" applyFont="1" applyFill="1" applyAlignment="1">
      <alignment horizontal="left" vertical="center"/>
    </xf>
    <xf numFmtId="0" fontId="32" fillId="0" borderId="0" xfId="3" applyFont="1" applyFill="1" applyBorder="1" applyAlignment="1">
      <alignment horizontal="center" vertical="center" wrapText="1"/>
    </xf>
    <xf numFmtId="0" fontId="33" fillId="0" borderId="1" xfId="3" applyFont="1" applyFill="1" applyBorder="1" applyAlignment="1">
      <alignment horizontal="center" vertical="center"/>
    </xf>
    <xf numFmtId="0" fontId="33" fillId="0" borderId="2" xfId="3" applyFont="1" applyFill="1" applyBorder="1" applyAlignment="1">
      <alignment horizontal="center" vertical="center"/>
    </xf>
    <xf numFmtId="0" fontId="33" fillId="0" borderId="3" xfId="3" applyFont="1" applyFill="1" applyBorder="1" applyAlignment="1">
      <alignment horizontal="left" vertical="center"/>
    </xf>
    <xf numFmtId="176" fontId="33" fillId="3" borderId="4" xfId="3" applyNumberFormat="1" applyFont="1" applyFill="1" applyBorder="1" applyAlignment="1">
      <alignment horizontal="center" vertical="center"/>
    </xf>
    <xf numFmtId="0" fontId="33" fillId="0" borderId="3" xfId="3" applyFont="1" applyFill="1" applyBorder="1" applyAlignment="1">
      <alignment vertical="center"/>
    </xf>
    <xf numFmtId="0" fontId="32" fillId="0" borderId="3" xfId="3" applyFont="1" applyFill="1" applyBorder="1" applyAlignment="1">
      <alignment vertical="center"/>
    </xf>
    <xf numFmtId="176" fontId="32" fillId="3" borderId="4" xfId="3" applyNumberFormat="1" applyFont="1" applyFill="1" applyBorder="1" applyAlignment="1">
      <alignment horizontal="center" vertical="center"/>
    </xf>
    <xf numFmtId="176" fontId="33" fillId="3" borderId="4" xfId="10" applyNumberFormat="1" applyFont="1" applyFill="1" applyBorder="1" applyAlignment="1">
      <alignment horizontal="center" vertical="center"/>
    </xf>
    <xf numFmtId="0" fontId="33" fillId="0" borderId="3" xfId="3" applyFont="1" applyFill="1" applyBorder="1" applyAlignment="1">
      <alignment vertical="center" wrapText="1"/>
    </xf>
    <xf numFmtId="0" fontId="32" fillId="0" borderId="5" xfId="3" applyFont="1" applyFill="1" applyBorder="1" applyAlignment="1">
      <alignment vertical="center" wrapText="1"/>
    </xf>
    <xf numFmtId="176" fontId="32" fillId="3" borderId="6" xfId="3" applyNumberFormat="1" applyFont="1" applyFill="1" applyBorder="1" applyAlignment="1">
      <alignment horizontal="center" vertical="center"/>
    </xf>
    <xf numFmtId="176" fontId="2" fillId="0" borderId="0" xfId="10" applyNumberFormat="1" applyFont="1" applyFill="1" applyAlignment="1"/>
    <xf numFmtId="0" fontId="1" fillId="0" borderId="0" xfId="0" applyFont="1" applyFill="1" applyBorder="1" applyAlignment="1"/>
    <xf numFmtId="0" fontId="1" fillId="0" borderId="0" xfId="3" applyFont="1" applyFill="1" applyBorder="1" applyAlignment="1">
      <alignment horizontal="left" vertical="center"/>
    </xf>
    <xf numFmtId="0" fontId="1" fillId="0" borderId="0" xfId="3" applyFont="1" applyFill="1" applyBorder="1" applyAlignment="1">
      <alignment horizontal="right" vertical="center" wrapText="1"/>
    </xf>
    <xf numFmtId="0" fontId="4" fillId="0" borderId="1"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3" xfId="3" applyFont="1" applyFill="1" applyBorder="1" applyAlignment="1">
      <alignment horizontal="center" vertical="center" wrapText="1"/>
    </xf>
    <xf numFmtId="176" fontId="5" fillId="0" borderId="8" xfId="3" applyNumberFormat="1" applyFont="1" applyFill="1" applyBorder="1" applyAlignment="1">
      <alignment horizontal="center" vertical="center" wrapText="1" shrinkToFit="1"/>
    </xf>
    <xf numFmtId="176" fontId="5" fillId="0" borderId="4" xfId="3" applyNumberFormat="1" applyFont="1" applyFill="1" applyBorder="1" applyAlignment="1">
      <alignment horizontal="center" vertical="center" wrapText="1" shrinkToFit="1"/>
    </xf>
    <xf numFmtId="176" fontId="1" fillId="0" borderId="8" xfId="0" applyNumberFormat="1" applyFont="1" applyFill="1" applyBorder="1" applyAlignment="1">
      <alignment horizontal="center" vertical="center" wrapText="1"/>
    </xf>
    <xf numFmtId="176" fontId="1" fillId="0" borderId="8" xfId="3" applyNumberFormat="1" applyFont="1" applyFill="1" applyBorder="1" applyAlignment="1">
      <alignment horizontal="center" vertical="center" wrapText="1" shrinkToFit="1"/>
    </xf>
    <xf numFmtId="176" fontId="1" fillId="0" borderId="4" xfId="3" applyNumberFormat="1" applyFont="1" applyFill="1" applyBorder="1" applyAlignment="1">
      <alignment horizontal="center" vertical="center" wrapText="1" shrinkToFit="1"/>
    </xf>
    <xf numFmtId="0" fontId="1" fillId="0" borderId="3" xfId="3" applyFont="1" applyFill="1" applyBorder="1" applyAlignment="1">
      <alignment horizontal="center" vertical="center" wrapText="1"/>
    </xf>
    <xf numFmtId="0" fontId="1" fillId="0" borderId="5" xfId="3" applyFont="1" applyFill="1" applyBorder="1" applyAlignment="1">
      <alignment horizontal="center" vertical="center" wrapText="1"/>
    </xf>
    <xf numFmtId="176" fontId="1" fillId="0" borderId="9" xfId="3" applyNumberFormat="1" applyFont="1" applyFill="1" applyBorder="1" applyAlignment="1">
      <alignment horizontal="center" vertical="center" wrapText="1" shrinkToFit="1"/>
    </xf>
    <xf numFmtId="176" fontId="1" fillId="0" borderId="6" xfId="3" applyNumberFormat="1" applyFont="1" applyFill="1" applyBorder="1" applyAlignment="1">
      <alignment horizontal="center" vertical="center" wrapText="1" shrinkToFit="1"/>
    </xf>
    <xf numFmtId="0" fontId="2" fillId="0" borderId="0" xfId="3" applyFont="1" applyFill="1" applyBorder="1" applyAlignment="1">
      <alignment horizontal="center" vertical="center" wrapText="1"/>
    </xf>
    <xf numFmtId="177" fontId="1" fillId="0" borderId="0" xfId="0" applyNumberFormat="1" applyFont="1" applyFill="1" applyBorder="1" applyAlignment="1">
      <alignment vertical="center"/>
    </xf>
    <xf numFmtId="0" fontId="1" fillId="0" borderId="0" xfId="3" applyFont="1" applyFill="1" applyAlignment="1">
      <alignment horizontal="left" vertical="center"/>
    </xf>
    <xf numFmtId="178" fontId="1" fillId="0" borderId="0" xfId="3" applyNumberFormat="1" applyFont="1" applyFill="1" applyAlignment="1">
      <alignment horizontal="left" vertical="center" wrapText="1"/>
    </xf>
    <xf numFmtId="0" fontId="1" fillId="0" borderId="0" xfId="3" applyFont="1" applyFill="1" applyAlignment="1">
      <alignment horizontal="right" vertical="center" wrapText="1"/>
    </xf>
    <xf numFmtId="178" fontId="1" fillId="0" borderId="0" xfId="3" applyNumberFormat="1" applyFont="1" applyFill="1" applyAlignment="1">
      <alignment horizontal="right" vertical="center" wrapText="1"/>
    </xf>
    <xf numFmtId="179" fontId="1" fillId="0" borderId="0" xfId="3" applyNumberFormat="1" applyFont="1" applyFill="1" applyAlignment="1">
      <alignment horizontal="right" vertical="center" wrapText="1"/>
    </xf>
    <xf numFmtId="178" fontId="4" fillId="0" borderId="8" xfId="3" applyNumberFormat="1" applyFont="1" applyFill="1" applyBorder="1" applyAlignment="1">
      <alignment horizontal="center" vertical="center" wrapText="1"/>
    </xf>
    <xf numFmtId="178" fontId="4" fillId="0" borderId="4" xfId="3" applyNumberFormat="1" applyFont="1" applyFill="1" applyBorder="1" applyAlignment="1">
      <alignment horizontal="center" vertical="center" wrapText="1"/>
    </xf>
    <xf numFmtId="176" fontId="33" fillId="0" borderId="8" xfId="3" applyNumberFormat="1" applyFont="1" applyFill="1" applyBorder="1" applyAlignment="1">
      <alignment horizontal="center" vertical="center" shrinkToFit="1"/>
    </xf>
    <xf numFmtId="176" fontId="33" fillId="0" borderId="4" xfId="3" applyNumberFormat="1" applyFont="1" applyFill="1" applyBorder="1" applyAlignment="1">
      <alignment horizontal="center" vertical="center" shrinkToFit="1"/>
    </xf>
    <xf numFmtId="176" fontId="32" fillId="0" borderId="8" xfId="3" applyNumberFormat="1" applyFont="1" applyFill="1" applyBorder="1" applyAlignment="1">
      <alignment horizontal="center" vertical="center" shrinkToFit="1"/>
    </xf>
    <xf numFmtId="176" fontId="32" fillId="0" borderId="4" xfId="3" applyNumberFormat="1" applyFont="1" applyFill="1" applyBorder="1" applyAlignment="1">
      <alignment horizontal="center" vertical="center" shrinkToFit="1"/>
    </xf>
    <xf numFmtId="176" fontId="32" fillId="0" borderId="9" xfId="3" applyNumberFormat="1" applyFont="1" applyFill="1" applyBorder="1" applyAlignment="1">
      <alignment horizontal="center" vertical="center" shrinkToFit="1"/>
    </xf>
    <xf numFmtId="176" fontId="32" fillId="0" borderId="6" xfId="3" applyNumberFormat="1" applyFont="1" applyFill="1" applyBorder="1" applyAlignment="1">
      <alignment horizontal="center" vertical="center" shrinkToFit="1"/>
    </xf>
    <xf numFmtId="178" fontId="2" fillId="0" borderId="0" xfId="3" applyNumberFormat="1" applyFont="1" applyFill="1" applyAlignment="1">
      <alignment horizontal="center" vertical="center" wrapText="1"/>
    </xf>
    <xf numFmtId="0" fontId="1" fillId="0" borderId="0" xfId="0" applyFont="1" applyFill="1" applyAlignment="1"/>
    <xf numFmtId="0" fontId="1" fillId="0" borderId="0" xfId="0" applyFont="1" applyFill="1" applyBorder="1" applyAlignment="1">
      <alignment vertical="center"/>
    </xf>
    <xf numFmtId="178" fontId="1" fillId="0" borderId="0" xfId="0" applyNumberFormat="1" applyFont="1" applyFill="1" applyBorder="1" applyAlignment="1">
      <alignment vertical="center"/>
    </xf>
    <xf numFmtId="0" fontId="2" fillId="0" borderId="0" xfId="3" applyFont="1" applyFill="1" applyAlignment="1">
      <alignment horizontal="left" vertical="center"/>
    </xf>
    <xf numFmtId="0" fontId="2" fillId="0" borderId="0" xfId="3" applyFont="1" applyFill="1" applyAlignment="1">
      <alignment horizontal="left" vertical="center" wrapText="1"/>
    </xf>
    <xf numFmtId="177" fontId="1" fillId="0" borderId="0" xfId="3" applyNumberFormat="1" applyFont="1" applyFill="1" applyAlignment="1">
      <alignment horizontal="right" vertical="center" wrapText="1"/>
    </xf>
    <xf numFmtId="0" fontId="4" fillId="3" borderId="1" xfId="3" applyFont="1" applyFill="1" applyBorder="1" applyAlignment="1">
      <alignment horizontal="center" vertical="center" wrapText="1"/>
    </xf>
    <xf numFmtId="0" fontId="4" fillId="3" borderId="7"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5" fillId="3" borderId="3" xfId="3" applyFont="1" applyFill="1" applyBorder="1" applyAlignment="1">
      <alignment horizontal="center" vertical="center" wrapText="1"/>
    </xf>
    <xf numFmtId="176" fontId="5" fillId="3" borderId="8" xfId="3" applyNumberFormat="1" applyFont="1" applyFill="1" applyBorder="1" applyAlignment="1">
      <alignment horizontal="center" vertical="center" wrapText="1"/>
    </xf>
    <xf numFmtId="176" fontId="5" fillId="3" borderId="4" xfId="3" applyNumberFormat="1" applyFont="1" applyFill="1" applyBorder="1" applyAlignment="1">
      <alignment horizontal="center" vertical="center" wrapText="1"/>
    </xf>
    <xf numFmtId="0" fontId="1" fillId="3" borderId="3" xfId="3" applyFont="1" applyFill="1" applyBorder="1" applyAlignment="1">
      <alignment horizontal="center" vertical="center" wrapText="1"/>
    </xf>
    <xf numFmtId="176" fontId="1" fillId="3" borderId="8" xfId="3" applyNumberFormat="1" applyFont="1" applyFill="1" applyBorder="1" applyAlignment="1">
      <alignment horizontal="center" vertical="center" wrapText="1"/>
    </xf>
    <xf numFmtId="176" fontId="1" fillId="3" borderId="8" xfId="4" applyNumberFormat="1" applyFont="1" applyFill="1" applyBorder="1" applyAlignment="1">
      <alignment horizontal="center" vertical="center" wrapText="1"/>
    </xf>
    <xf numFmtId="176" fontId="1" fillId="3" borderId="4" xfId="4" applyNumberFormat="1" applyFont="1" applyFill="1" applyBorder="1" applyAlignment="1">
      <alignment horizontal="center" vertical="center" wrapText="1"/>
    </xf>
    <xf numFmtId="0" fontId="1" fillId="3" borderId="5" xfId="3" applyFont="1" applyFill="1" applyBorder="1" applyAlignment="1">
      <alignment horizontal="center" vertical="center" wrapText="1"/>
    </xf>
    <xf numFmtId="176" fontId="1" fillId="3" borderId="9" xfId="3" applyNumberFormat="1" applyFont="1" applyFill="1" applyBorder="1" applyAlignment="1">
      <alignment horizontal="center" vertical="center" wrapText="1"/>
    </xf>
    <xf numFmtId="176" fontId="1" fillId="3" borderId="9" xfId="4" applyNumberFormat="1" applyFont="1" applyFill="1" applyBorder="1" applyAlignment="1">
      <alignment horizontal="center" vertical="center" wrapText="1"/>
    </xf>
    <xf numFmtId="176" fontId="1" fillId="3" borderId="6" xfId="4" applyNumberFormat="1" applyFont="1" applyFill="1" applyBorder="1" applyAlignment="1">
      <alignment horizontal="center" vertical="center" wrapText="1"/>
    </xf>
    <xf numFmtId="0" fontId="2" fillId="0" borderId="0" xfId="3" applyFont="1" applyFill="1" applyAlignment="1">
      <alignment horizontal="center" vertical="center" wrapText="1"/>
    </xf>
    <xf numFmtId="176" fontId="5" fillId="0" borderId="8" xfId="3" applyNumberFormat="1" applyFont="1" applyFill="1" applyBorder="1" applyAlignment="1">
      <alignment horizontal="center" vertical="center" wrapText="1"/>
    </xf>
    <xf numFmtId="176" fontId="5" fillId="0" borderId="4" xfId="3" applyNumberFormat="1" applyFont="1" applyFill="1" applyBorder="1" applyAlignment="1">
      <alignment horizontal="center" vertical="center" wrapText="1"/>
    </xf>
    <xf numFmtId="176" fontId="1" fillId="0" borderId="8" xfId="3" applyNumberFormat="1" applyFont="1" applyFill="1" applyBorder="1" applyAlignment="1">
      <alignment horizontal="center" vertical="center" wrapText="1"/>
    </xf>
    <xf numFmtId="176" fontId="1" fillId="0" borderId="8" xfId="4" applyNumberFormat="1" applyFont="1" applyFill="1" applyBorder="1" applyAlignment="1">
      <alignment horizontal="center" vertical="center" wrapText="1"/>
    </xf>
    <xf numFmtId="176" fontId="1" fillId="0" borderId="4" xfId="4" applyNumberFormat="1" applyFont="1" applyFill="1" applyBorder="1" applyAlignment="1">
      <alignment horizontal="center" vertical="center" wrapText="1"/>
    </xf>
    <xf numFmtId="176" fontId="1" fillId="0" borderId="9" xfId="3" applyNumberFormat="1" applyFont="1" applyFill="1" applyBorder="1" applyAlignment="1">
      <alignment horizontal="center" vertical="center" wrapText="1"/>
    </xf>
    <xf numFmtId="176" fontId="1" fillId="0" borderId="9" xfId="4" applyNumberFormat="1" applyFont="1" applyFill="1" applyBorder="1" applyAlignment="1">
      <alignment horizontal="center" vertical="center" wrapText="1"/>
    </xf>
    <xf numFmtId="176" fontId="1" fillId="0" borderId="6" xfId="4" applyNumberFormat="1" applyFont="1" applyFill="1" applyBorder="1" applyAlignment="1">
      <alignment horizontal="center" vertical="center" wrapText="1"/>
    </xf>
    <xf numFmtId="0" fontId="2" fillId="0" borderId="0" xfId="3" applyFont="1" applyFill="1" applyBorder="1" applyAlignment="1">
      <alignment horizontal="left" vertical="center"/>
    </xf>
    <xf numFmtId="0" fontId="2" fillId="0" borderId="0" xfId="3" applyFont="1" applyFill="1" applyBorder="1" applyAlignment="1">
      <alignment horizontal="left" vertical="center" wrapText="1"/>
    </xf>
    <xf numFmtId="176" fontId="1" fillId="0" borderId="4" xfId="3" applyNumberFormat="1" applyFont="1" applyFill="1" applyBorder="1" applyAlignment="1">
      <alignment horizontal="center" vertical="center" wrapText="1"/>
    </xf>
    <xf numFmtId="176" fontId="1" fillId="0" borderId="6" xfId="3" applyNumberFormat="1" applyFont="1" applyFill="1" applyBorder="1" applyAlignment="1">
      <alignment horizontal="center" vertical="center" wrapText="1"/>
    </xf>
    <xf numFmtId="177" fontId="2" fillId="0" borderId="0" xfId="3" applyNumberFormat="1" applyFont="1" applyFill="1" applyBorder="1" applyAlignment="1">
      <alignment horizontal="center" vertical="center" wrapText="1"/>
    </xf>
    <xf numFmtId="0" fontId="31" fillId="0" borderId="0" xfId="3" applyFont="1" applyFill="1" applyBorder="1" applyAlignment="1">
      <alignment horizontal="center" vertical="center" wrapText="1"/>
    </xf>
    <xf numFmtId="0" fontId="32" fillId="3" borderId="0" xfId="38" applyFont="1" applyFill="1" applyBorder="1" applyAlignment="1">
      <alignment horizontal="left" vertical="center"/>
    </xf>
    <xf numFmtId="176" fontId="32" fillId="3" borderId="0" xfId="38" applyNumberFormat="1" applyFont="1" applyFill="1" applyBorder="1" applyAlignment="1">
      <alignment horizontal="left" vertical="center"/>
    </xf>
    <xf numFmtId="0" fontId="1" fillId="3" borderId="0" xfId="3" applyFont="1" applyFill="1" applyBorder="1" applyAlignment="1">
      <alignment vertical="center"/>
    </xf>
    <xf numFmtId="178" fontId="1" fillId="3" borderId="0" xfId="38" applyNumberFormat="1" applyFont="1" applyFill="1" applyBorder="1" applyAlignment="1">
      <alignment horizontal="right" vertical="center"/>
    </xf>
    <xf numFmtId="0" fontId="4" fillId="3" borderId="1" xfId="26" applyNumberFormat="1" applyFont="1" applyFill="1" applyBorder="1" applyAlignment="1" applyProtection="1">
      <alignment horizontal="center" vertical="center" shrinkToFit="1"/>
      <protection locked="0"/>
    </xf>
    <xf numFmtId="176" fontId="4" fillId="3" borderId="2" xfId="29" applyNumberFormat="1" applyFont="1" applyFill="1" applyBorder="1" applyAlignment="1" applyProtection="1">
      <alignment horizontal="center" vertical="center" wrapText="1"/>
      <protection locked="0"/>
    </xf>
    <xf numFmtId="0" fontId="7" fillId="3" borderId="3" xfId="38" applyFont="1" applyFill="1" applyBorder="1" applyAlignment="1">
      <alignment horizontal="center" vertical="center" wrapText="1"/>
    </xf>
    <xf numFmtId="178" fontId="5" fillId="3" borderId="4" xfId="43" applyNumberFormat="1" applyFont="1" applyFill="1" applyBorder="1" applyAlignment="1">
      <alignment horizontal="center" vertical="center" shrinkToFit="1"/>
    </xf>
    <xf numFmtId="0" fontId="8" fillId="3" borderId="3" xfId="38" applyFont="1" applyFill="1" applyBorder="1" applyAlignment="1">
      <alignment horizontal="justify" vertical="center" wrapText="1"/>
    </xf>
    <xf numFmtId="178" fontId="1" fillId="3" borderId="4" xfId="43" applyNumberFormat="1" applyFont="1" applyFill="1" applyBorder="1" applyAlignment="1">
      <alignment horizontal="center" vertical="center" shrinkToFit="1"/>
    </xf>
    <xf numFmtId="0" fontId="1" fillId="3" borderId="3" xfId="38" applyFont="1" applyFill="1" applyBorder="1" applyAlignment="1">
      <alignment horizontal="justify" vertical="center" wrapText="1"/>
    </xf>
    <xf numFmtId="0" fontId="8" fillId="3" borderId="5" xfId="38" applyFont="1" applyFill="1" applyBorder="1" applyAlignment="1">
      <alignment horizontal="justify" vertical="center" wrapText="1"/>
    </xf>
    <xf numFmtId="178" fontId="1" fillId="3" borderId="6" xfId="43" applyNumberFormat="1" applyFont="1" applyFill="1" applyBorder="1" applyAlignment="1">
      <alignment horizontal="center" vertical="center" shrinkToFit="1"/>
    </xf>
    <xf numFmtId="176" fontId="2" fillId="0" borderId="0" xfId="38" applyNumberFormat="1" applyFont="1" applyFill="1" applyBorder="1" applyAlignment="1">
      <alignment horizontal="center" vertical="center"/>
    </xf>
    <xf numFmtId="0" fontId="2" fillId="0" borderId="0" xfId="42" applyFont="1" applyFill="1" applyBorder="1" applyAlignment="1">
      <alignment horizontal="left" vertical="center"/>
    </xf>
    <xf numFmtId="0" fontId="1" fillId="0" borderId="0" xfId="42" applyFill="1" applyBorder="1" applyAlignment="1">
      <alignment vertical="center"/>
    </xf>
    <xf numFmtId="0" fontId="9" fillId="0" borderId="0" xfId="42" applyFont="1" applyFill="1" applyBorder="1" applyAlignment="1">
      <alignment horizontal="right" vertical="center"/>
    </xf>
    <xf numFmtId="0" fontId="9" fillId="0" borderId="0" xfId="37" applyFont="1" applyFill="1" applyBorder="1" applyAlignment="1">
      <alignment vertical="center" wrapText="1"/>
    </xf>
    <xf numFmtId="0" fontId="10" fillId="0" borderId="0" xfId="37" applyFont="1" applyFill="1" applyBorder="1" applyAlignment="1">
      <alignment vertical="center" wrapText="1"/>
    </xf>
    <xf numFmtId="0" fontId="11" fillId="0" borderId="0" xfId="37" applyFont="1" applyFill="1" applyBorder="1" applyAlignment="1">
      <alignment horizontal="center" vertical="center" wrapText="1"/>
    </xf>
    <xf numFmtId="0" fontId="11" fillId="0" borderId="0" xfId="37" applyFont="1" applyFill="1" applyBorder="1" applyAlignment="1">
      <alignment vertical="center" wrapText="1"/>
    </xf>
    <xf numFmtId="0" fontId="1" fillId="0" borderId="0" xfId="37" applyFill="1" applyBorder="1" applyAlignment="1">
      <alignment vertical="center" wrapText="1"/>
    </xf>
    <xf numFmtId="178" fontId="1" fillId="0" borderId="0" xfId="37" applyNumberFormat="1" applyFont="1" applyFill="1" applyBorder="1" applyAlignment="1">
      <alignment horizontal="center" vertical="center" wrapText="1"/>
    </xf>
    <xf numFmtId="176" fontId="1" fillId="0" borderId="0" xfId="37" applyNumberFormat="1" applyFont="1" applyFill="1" applyBorder="1" applyAlignment="1">
      <alignment horizontal="center" vertical="center" wrapText="1"/>
    </xf>
    <xf numFmtId="177" fontId="1" fillId="0" borderId="0" xfId="37" applyNumberFormat="1" applyFont="1" applyFill="1" applyBorder="1" applyAlignment="1">
      <alignment horizontal="center" vertical="center" wrapText="1"/>
    </xf>
    <xf numFmtId="0" fontId="32" fillId="0" borderId="0" xfId="31" applyFont="1" applyFill="1" applyBorder="1" applyAlignment="1">
      <alignment horizontal="left" vertical="center" wrapText="1"/>
    </xf>
    <xf numFmtId="0" fontId="2" fillId="0" borderId="0" xfId="28" applyFont="1" applyFill="1" applyBorder="1" applyAlignment="1" applyProtection="1">
      <alignment horizontal="center" vertical="center" wrapText="1"/>
      <protection locked="0"/>
    </xf>
    <xf numFmtId="177" fontId="2" fillId="0" borderId="0" xfId="42" applyNumberFormat="1" applyFont="1" applyFill="1" applyBorder="1" applyAlignment="1">
      <alignment horizontal="center" vertical="center" wrapText="1"/>
    </xf>
    <xf numFmtId="0" fontId="10" fillId="0" borderId="0" xfId="42" applyFont="1" applyFill="1" applyBorder="1" applyAlignment="1">
      <alignment horizontal="center" vertical="center" wrapText="1"/>
    </xf>
    <xf numFmtId="177" fontId="1" fillId="0" borderId="0" xfId="37" applyNumberFormat="1" applyFont="1" applyFill="1" applyBorder="1" applyAlignment="1">
      <alignment horizontal="right" vertical="center" wrapText="1"/>
    </xf>
    <xf numFmtId="0" fontId="33" fillId="0" borderId="10" xfId="24" applyNumberFormat="1"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wrapText="1"/>
      <protection locked="0"/>
    </xf>
    <xf numFmtId="0" fontId="33" fillId="0" borderId="7" xfId="0" applyNumberFormat="1" applyFont="1" applyFill="1" applyBorder="1" applyAlignment="1" applyProtection="1">
      <alignment horizontal="center" vertical="center" wrapText="1"/>
      <protection locked="0"/>
    </xf>
    <xf numFmtId="177" fontId="33" fillId="0" borderId="12" xfId="0" applyNumberFormat="1" applyFont="1" applyFill="1" applyBorder="1" applyAlignment="1" applyProtection="1">
      <alignment horizontal="center" vertical="center" wrapText="1"/>
      <protection locked="0"/>
    </xf>
    <xf numFmtId="176" fontId="34" fillId="0" borderId="3" xfId="37" applyNumberFormat="1" applyFont="1" applyFill="1" applyBorder="1" applyAlignment="1">
      <alignment horizontal="left" vertical="center" wrapText="1"/>
    </xf>
    <xf numFmtId="176" fontId="1" fillId="0" borderId="8" xfId="43" applyNumberFormat="1" applyFont="1" applyFill="1" applyBorder="1" applyAlignment="1">
      <alignment horizontal="center" vertical="center" wrapText="1"/>
    </xf>
    <xf numFmtId="10" fontId="32" fillId="0" borderId="4" xfId="2" applyNumberFormat="1" applyFont="1" applyFill="1" applyBorder="1" applyAlignment="1">
      <alignment horizontal="center" vertical="center" shrinkToFit="1"/>
    </xf>
    <xf numFmtId="176" fontId="32" fillId="0" borderId="3" xfId="37" applyNumberFormat="1" applyFont="1" applyFill="1" applyBorder="1" applyAlignment="1">
      <alignment horizontal="left" vertical="center" wrapText="1"/>
    </xf>
    <xf numFmtId="176" fontId="32" fillId="0" borderId="8" xfId="43" applyNumberFormat="1" applyFont="1" applyFill="1" applyBorder="1" applyAlignment="1">
      <alignment horizontal="center" vertical="center" wrapText="1"/>
    </xf>
    <xf numFmtId="176" fontId="1" fillId="0" borderId="8" xfId="37" applyNumberFormat="1" applyFont="1" applyFill="1" applyBorder="1" applyAlignment="1">
      <alignment horizontal="center" vertical="center" wrapText="1"/>
    </xf>
    <xf numFmtId="176" fontId="33" fillId="0" borderId="3" xfId="37" applyNumberFormat="1" applyFont="1" applyFill="1" applyBorder="1" applyAlignment="1">
      <alignment horizontal="center" vertical="center" wrapText="1"/>
    </xf>
    <xf numFmtId="176" fontId="33" fillId="0" borderId="8" xfId="43" applyNumberFormat="1" applyFont="1" applyFill="1" applyBorder="1" applyAlignment="1">
      <alignment horizontal="center" vertical="center" wrapText="1"/>
    </xf>
    <xf numFmtId="10" fontId="33" fillId="0" borderId="4" xfId="2" applyNumberFormat="1" applyFont="1" applyFill="1" applyBorder="1" applyAlignment="1">
      <alignment horizontal="center" vertical="center" shrinkToFit="1"/>
    </xf>
    <xf numFmtId="0" fontId="33" fillId="0" borderId="3" xfId="31" applyFont="1" applyFill="1" applyBorder="1" applyAlignment="1">
      <alignment horizontal="left" vertical="center"/>
    </xf>
    <xf numFmtId="0" fontId="32" fillId="0" borderId="3" xfId="31" applyFont="1" applyFill="1" applyBorder="1" applyAlignment="1">
      <alignment horizontal="left" vertical="center"/>
    </xf>
    <xf numFmtId="0" fontId="33" fillId="0" borderId="5" xfId="31" applyFont="1" applyFill="1" applyBorder="1" applyAlignment="1">
      <alignment horizontal="center" vertical="center"/>
    </xf>
    <xf numFmtId="176" fontId="5" fillId="0" borderId="9" xfId="37" applyNumberFormat="1" applyFont="1" applyFill="1" applyBorder="1" applyAlignment="1">
      <alignment horizontal="center" vertical="center" wrapText="1"/>
    </xf>
    <xf numFmtId="10" fontId="33" fillId="0" borderId="6" xfId="2" applyNumberFormat="1" applyFont="1" applyFill="1" applyBorder="1" applyAlignment="1">
      <alignment horizontal="center" vertical="center" shrinkToFit="1"/>
    </xf>
    <xf numFmtId="0" fontId="1" fillId="0" borderId="0" xfId="1" applyFont="1" applyFill="1" applyAlignment="1" applyProtection="1">
      <protection locked="0"/>
    </xf>
    <xf numFmtId="0" fontId="12" fillId="0" borderId="0" xfId="1" applyFont="1" applyFill="1" applyAlignment="1" applyProtection="1">
      <alignment wrapText="1"/>
      <protection locked="0"/>
    </xf>
    <xf numFmtId="0" fontId="10" fillId="0" borderId="0" xfId="1" applyFont="1" applyFill="1" applyAlignment="1" applyProtection="1">
      <alignment wrapText="1"/>
      <protection locked="0"/>
    </xf>
    <xf numFmtId="0" fontId="11" fillId="0" borderId="0" xfId="37" applyFont="1" applyFill="1" applyBorder="1" applyAlignment="1">
      <alignment vertical="center"/>
    </xf>
    <xf numFmtId="0" fontId="1" fillId="0" borderId="0" xfId="37" applyFill="1" applyBorder="1" applyAlignment="1">
      <alignment vertical="center"/>
    </xf>
    <xf numFmtId="0" fontId="35" fillId="0" borderId="0" xfId="37" applyFont="1" applyFill="1" applyBorder="1" applyAlignment="1">
      <alignment horizontal="center" vertical="center"/>
    </xf>
    <xf numFmtId="0" fontId="0" fillId="0" borderId="0" xfId="0" applyFont="1" applyFill="1" applyAlignment="1"/>
    <xf numFmtId="0" fontId="1" fillId="0" borderId="0" xfId="0" applyNumberFormat="1" applyFont="1" applyFill="1" applyAlignment="1" applyProtection="1">
      <alignment horizontal="left" vertical="center"/>
      <protection locked="0"/>
    </xf>
    <xf numFmtId="0" fontId="10" fillId="0" borderId="0" xfId="0" applyNumberFormat="1" applyFont="1" applyFill="1" applyAlignment="1" applyProtection="1">
      <alignment horizontal="center" vertical="center"/>
      <protection locked="0"/>
    </xf>
    <xf numFmtId="0" fontId="5" fillId="0" borderId="1" xfId="31" applyFont="1" applyFill="1" applyBorder="1" applyAlignment="1">
      <alignment horizontal="center" vertical="center"/>
    </xf>
    <xf numFmtId="0" fontId="5" fillId="0" borderId="7" xfId="0" applyFont="1" applyFill="1" applyBorder="1" applyAlignment="1" applyProtection="1">
      <alignment horizontal="center" vertical="center" wrapText="1"/>
      <protection locked="0"/>
    </xf>
    <xf numFmtId="0" fontId="5" fillId="0" borderId="7" xfId="33" applyFont="1" applyFill="1" applyBorder="1" applyAlignment="1" applyProtection="1">
      <alignment horizontal="center" vertical="center" wrapText="1"/>
      <protection locked="0"/>
    </xf>
    <xf numFmtId="177" fontId="5" fillId="0" borderId="2" xfId="33" applyNumberFormat="1" applyFont="1" applyFill="1" applyBorder="1" applyAlignment="1" applyProtection="1">
      <alignment horizontal="center" vertical="center" wrapText="1"/>
      <protection locked="0"/>
    </xf>
    <xf numFmtId="0" fontId="34" fillId="0" borderId="3" xfId="37" applyFont="1" applyFill="1" applyBorder="1" applyAlignment="1">
      <alignment horizontal="left" vertical="center" wrapText="1"/>
    </xf>
    <xf numFmtId="10" fontId="1" fillId="0" borderId="4" xfId="1" applyNumberFormat="1" applyFont="1" applyFill="1" applyBorder="1" applyAlignment="1" applyProtection="1">
      <alignment horizontal="center" vertical="center" shrinkToFit="1"/>
      <protection locked="0"/>
    </xf>
    <xf numFmtId="176" fontId="1" fillId="0" borderId="8" xfId="2" applyNumberFormat="1" applyFont="1" applyFill="1" applyBorder="1" applyAlignment="1">
      <alignment horizontal="center" vertical="center" wrapText="1"/>
    </xf>
    <xf numFmtId="0" fontId="32" fillId="0" borderId="3" xfId="37" applyFont="1" applyFill="1" applyBorder="1" applyAlignment="1">
      <alignment horizontal="left" vertical="center" wrapText="1"/>
    </xf>
    <xf numFmtId="0" fontId="32" fillId="0" borderId="3" xfId="37" applyFont="1" applyFill="1" applyBorder="1" applyAlignment="1">
      <alignment horizontal="left" vertical="center"/>
    </xf>
    <xf numFmtId="0" fontId="36" fillId="0" borderId="3" xfId="37" applyFont="1" applyFill="1" applyBorder="1" applyAlignment="1">
      <alignment horizontal="center" vertical="center" wrapText="1"/>
    </xf>
    <xf numFmtId="176" fontId="5" fillId="0" borderId="8" xfId="37" applyNumberFormat="1" applyFont="1" applyFill="1" applyBorder="1" applyAlignment="1">
      <alignment horizontal="center" vertical="center" wrapText="1"/>
    </xf>
    <xf numFmtId="10" fontId="5" fillId="0" borderId="4" xfId="1" applyNumberFormat="1" applyFont="1" applyFill="1" applyBorder="1" applyAlignment="1" applyProtection="1">
      <alignment horizontal="center" vertical="center" shrinkToFit="1"/>
      <protection locked="0"/>
    </xf>
    <xf numFmtId="10" fontId="5" fillId="0" borderId="6" xfId="1" applyNumberFormat="1" applyFont="1" applyFill="1" applyBorder="1" applyAlignment="1" applyProtection="1">
      <alignment horizontal="center" vertical="center" shrinkToFit="1"/>
      <protection locked="0"/>
    </xf>
    <xf numFmtId="0" fontId="32" fillId="3" borderId="0" xfId="31" applyFont="1" applyFill="1" applyBorder="1" applyAlignment="1">
      <alignment horizontal="left" vertical="center"/>
    </xf>
    <xf numFmtId="0" fontId="32" fillId="3" borderId="0" xfId="31" applyFont="1" applyFill="1" applyBorder="1" applyAlignment="1">
      <alignment horizontal="center" vertical="center"/>
    </xf>
    <xf numFmtId="0" fontId="1" fillId="3" borderId="0" xfId="31" applyFont="1" applyFill="1" applyBorder="1" applyAlignment="1">
      <alignment horizontal="right" vertical="center"/>
    </xf>
    <xf numFmtId="176" fontId="1" fillId="3" borderId="0" xfId="31" applyNumberFormat="1" applyFont="1" applyFill="1" applyBorder="1" applyAlignment="1">
      <alignment horizontal="right" vertical="center"/>
    </xf>
    <xf numFmtId="0" fontId="32" fillId="3" borderId="8" xfId="9" applyFont="1" applyFill="1" applyBorder="1" applyAlignment="1">
      <alignment horizontal="center" vertical="center" wrapText="1"/>
    </xf>
    <xf numFmtId="0" fontId="32" fillId="0" borderId="4" xfId="0" applyFont="1" applyFill="1" applyBorder="1" applyAlignment="1">
      <alignment horizontal="center" vertical="center" wrapText="1"/>
    </xf>
    <xf numFmtId="0" fontId="36" fillId="3" borderId="3" xfId="9" applyFont="1" applyFill="1" applyBorder="1" applyAlignment="1">
      <alignment horizontal="center" vertical="center" wrapText="1"/>
    </xf>
    <xf numFmtId="178" fontId="33" fillId="3" borderId="8" xfId="27" applyNumberFormat="1" applyFont="1" applyFill="1" applyBorder="1" applyAlignment="1" applyProtection="1">
      <alignment horizontal="center" vertical="center" wrapText="1" shrinkToFit="1"/>
      <protection locked="0"/>
    </xf>
    <xf numFmtId="178" fontId="33" fillId="3" borderId="4" xfId="27" applyNumberFormat="1" applyFont="1" applyFill="1" applyBorder="1" applyAlignment="1" applyProtection="1">
      <alignment horizontal="center" vertical="center" wrapText="1" shrinkToFit="1"/>
      <protection locked="0"/>
    </xf>
    <xf numFmtId="0" fontId="32" fillId="0" borderId="3" xfId="0" applyFont="1" applyFill="1" applyBorder="1" applyAlignment="1">
      <alignment horizontal="center" vertical="center" wrapText="1"/>
    </xf>
    <xf numFmtId="178" fontId="34" fillId="3" borderId="8" xfId="9" applyNumberFormat="1" applyFont="1" applyFill="1" applyBorder="1" applyAlignment="1">
      <alignment horizontal="center" vertical="center" wrapText="1"/>
    </xf>
    <xf numFmtId="178" fontId="34" fillId="3" borderId="4" xfId="9" applyNumberFormat="1" applyFont="1" applyFill="1" applyBorder="1" applyAlignment="1">
      <alignment horizontal="center" vertical="center" wrapText="1"/>
    </xf>
    <xf numFmtId="0" fontId="32" fillId="0" borderId="0" xfId="0" applyFont="1" applyFill="1" applyBorder="1" applyAlignment="1"/>
    <xf numFmtId="0" fontId="32" fillId="2" borderId="3" xfId="0" applyFont="1" applyFill="1" applyBorder="1" applyAlignment="1">
      <alignment horizontal="center" vertical="center" wrapText="1"/>
    </xf>
    <xf numFmtId="0" fontId="32" fillId="0" borderId="3" xfId="0" applyFont="1" applyBorder="1" applyAlignment="1">
      <alignment horizontal="center" vertical="center" wrapText="1"/>
    </xf>
    <xf numFmtId="0" fontId="37" fillId="3" borderId="5" xfId="11" applyFont="1" applyFill="1" applyBorder="1" applyAlignment="1" applyProtection="1">
      <alignment horizontal="center" vertical="center" wrapText="1"/>
      <protection locked="0"/>
    </xf>
    <xf numFmtId="176" fontId="36" fillId="3" borderId="9" xfId="9" applyNumberFormat="1" applyFont="1" applyFill="1" applyBorder="1" applyAlignment="1">
      <alignment horizontal="center" vertical="center" wrapText="1"/>
    </xf>
    <xf numFmtId="176" fontId="36" fillId="3" borderId="6" xfId="9" applyNumberFormat="1" applyFont="1" applyFill="1" applyBorder="1" applyAlignment="1">
      <alignment horizontal="center" vertical="center" wrapText="1"/>
    </xf>
    <xf numFmtId="0" fontId="2" fillId="0" borderId="0" xfId="9" applyFont="1" applyBorder="1" applyAlignment="1">
      <alignment horizontal="center" vertical="center"/>
    </xf>
    <xf numFmtId="0" fontId="2" fillId="0" borderId="0" xfId="33" applyFont="1" applyFill="1" applyBorder="1" applyAlignment="1">
      <alignment horizontal="left" vertical="center"/>
    </xf>
    <xf numFmtId="0" fontId="1" fillId="0" borderId="0" xfId="33" applyFill="1" applyBorder="1" applyAlignment="1">
      <alignment vertical="center"/>
    </xf>
    <xf numFmtId="0" fontId="4" fillId="0" borderId="0" xfId="33" applyFont="1" applyFill="1" applyBorder="1" applyAlignment="1">
      <alignment horizontal="right" vertical="center"/>
    </xf>
    <xf numFmtId="0" fontId="13" fillId="0" borderId="0" xfId="37" applyFont="1" applyFill="1" applyBorder="1" applyAlignment="1">
      <alignment vertical="center" wrapText="1"/>
    </xf>
    <xf numFmtId="0" fontId="1" fillId="0" borderId="0" xfId="34"/>
    <xf numFmtId="0" fontId="5" fillId="0" borderId="0" xfId="34" applyFont="1"/>
    <xf numFmtId="0" fontId="5" fillId="0" borderId="0" xfId="37" applyFont="1" applyFill="1" applyBorder="1" applyAlignment="1">
      <alignment vertical="center" wrapText="1"/>
    </xf>
    <xf numFmtId="0" fontId="1" fillId="0" borderId="0" xfId="37" applyFont="1" applyFill="1" applyBorder="1" applyAlignment="1">
      <alignment vertical="center" wrapText="1"/>
    </xf>
    <xf numFmtId="0" fontId="5" fillId="0" borderId="0" xfId="33" applyFont="1" applyFill="1" applyBorder="1" applyAlignment="1">
      <alignment horizontal="center" vertical="center"/>
    </xf>
    <xf numFmtId="0" fontId="1" fillId="0" borderId="0" xfId="33" applyFont="1" applyFill="1" applyBorder="1" applyAlignment="1">
      <alignment vertical="center"/>
    </xf>
    <xf numFmtId="0" fontId="32" fillId="0" borderId="0" xfId="33" applyFont="1" applyFill="1" applyBorder="1" applyAlignment="1">
      <alignment horizontal="left" vertical="center" wrapText="1"/>
    </xf>
    <xf numFmtId="176" fontId="2" fillId="0" borderId="0" xfId="28" applyNumberFormat="1" applyFont="1" applyFill="1" applyBorder="1" applyAlignment="1" applyProtection="1">
      <alignment horizontal="center" vertical="center" wrapText="1"/>
      <protection locked="0"/>
    </xf>
    <xf numFmtId="177" fontId="2" fillId="0" borderId="0" xfId="33" applyNumberFormat="1" applyFont="1" applyFill="1" applyBorder="1" applyAlignment="1">
      <alignment horizontal="center" vertical="center" wrapText="1"/>
    </xf>
    <xf numFmtId="0" fontId="1" fillId="0" borderId="0" xfId="33" applyFont="1" applyFill="1" applyBorder="1" applyAlignment="1">
      <alignment horizontal="center" vertical="center" wrapText="1"/>
    </xf>
    <xf numFmtId="176" fontId="1" fillId="0" borderId="0" xfId="33" applyNumberFormat="1" applyFont="1" applyFill="1" applyBorder="1" applyAlignment="1">
      <alignment horizontal="center" vertical="center" wrapText="1"/>
    </xf>
    <xf numFmtId="0" fontId="5" fillId="0" borderId="1" xfId="24" applyNumberFormat="1" applyFont="1" applyFill="1" applyBorder="1" applyAlignment="1" applyProtection="1">
      <alignment horizontal="center" vertical="center" shrinkToFit="1"/>
      <protection locked="0"/>
    </xf>
    <xf numFmtId="0" fontId="5" fillId="0" borderId="7" xfId="0" applyNumberFormat="1" applyFont="1" applyFill="1" applyBorder="1" applyAlignment="1" applyProtection="1">
      <alignment horizontal="center" vertical="center" wrapText="1"/>
      <protection locked="0"/>
    </xf>
    <xf numFmtId="177" fontId="5" fillId="0" borderId="2" xfId="0" applyNumberFormat="1" applyFont="1" applyFill="1" applyBorder="1" applyAlignment="1" applyProtection="1">
      <alignment horizontal="center" vertical="center" wrapText="1"/>
      <protection locked="0"/>
    </xf>
    <xf numFmtId="0" fontId="1" fillId="0" borderId="3" xfId="34" applyFont="1" applyBorder="1" applyAlignment="1">
      <alignment vertical="center" wrapText="1"/>
    </xf>
    <xf numFmtId="176" fontId="1" fillId="0" borderId="8" xfId="34" applyNumberFormat="1" applyFont="1" applyBorder="1" applyAlignment="1">
      <alignment horizontal="center" vertical="center" wrapText="1"/>
    </xf>
    <xf numFmtId="10" fontId="1" fillId="0" borderId="4" xfId="34" applyNumberFormat="1" applyBorder="1" applyAlignment="1">
      <alignment horizontal="center" vertical="center" shrinkToFit="1"/>
    </xf>
    <xf numFmtId="0" fontId="1" fillId="0" borderId="3" xfId="34" applyFont="1" applyBorder="1" applyAlignment="1">
      <alignment vertical="center"/>
    </xf>
    <xf numFmtId="0" fontId="1" fillId="0" borderId="3" xfId="34" applyFont="1" applyBorder="1" applyAlignment="1">
      <alignment horizontal="left" vertical="center"/>
    </xf>
    <xf numFmtId="0" fontId="5" fillId="0" borderId="3" xfId="34" applyFont="1" applyBorder="1" applyAlignment="1">
      <alignment horizontal="center" vertical="center"/>
    </xf>
    <xf numFmtId="176" fontId="5" fillId="0" borderId="8" xfId="34" applyNumberFormat="1" applyFont="1" applyBorder="1" applyAlignment="1">
      <alignment horizontal="center" vertical="center" wrapText="1"/>
    </xf>
    <xf numFmtId="10" fontId="5" fillId="0" borderId="4" xfId="34" applyNumberFormat="1" applyFont="1" applyBorder="1" applyAlignment="1">
      <alignment horizontal="center" vertical="center" shrinkToFit="1"/>
    </xf>
    <xf numFmtId="0" fontId="5" fillId="0" borderId="3" xfId="31" applyFont="1" applyFill="1" applyBorder="1" applyAlignment="1">
      <alignment horizontal="left" vertical="center"/>
    </xf>
    <xf numFmtId="176" fontId="33" fillId="0" borderId="8" xfId="37" applyNumberFormat="1" applyFont="1" applyFill="1" applyBorder="1" applyAlignment="1">
      <alignment horizontal="center" vertical="center" wrapText="1"/>
    </xf>
    <xf numFmtId="0" fontId="1" fillId="0" borderId="3" xfId="31" applyFont="1" applyFill="1" applyBorder="1" applyAlignment="1">
      <alignment vertical="center"/>
    </xf>
    <xf numFmtId="176" fontId="32" fillId="0" borderId="8" xfId="37" applyNumberFormat="1" applyFont="1" applyFill="1" applyBorder="1" applyAlignment="1">
      <alignment horizontal="center" vertical="center" wrapText="1"/>
    </xf>
    <xf numFmtId="0" fontId="5" fillId="0" borderId="0" xfId="37" applyFont="1" applyFill="1" applyBorder="1" applyAlignment="1">
      <alignment horizontal="center" vertical="center" wrapText="1"/>
    </xf>
    <xf numFmtId="0" fontId="33" fillId="0" borderId="5" xfId="37" applyFont="1" applyFill="1" applyBorder="1" applyAlignment="1">
      <alignment horizontal="center" vertical="center" wrapText="1"/>
    </xf>
    <xf numFmtId="176" fontId="33" fillId="0" borderId="9" xfId="37" applyNumberFormat="1" applyFont="1" applyFill="1" applyBorder="1" applyAlignment="1">
      <alignment horizontal="center" vertical="center" wrapText="1"/>
    </xf>
    <xf numFmtId="10" fontId="5" fillId="0" borderId="6" xfId="34" applyNumberFormat="1" applyFont="1" applyBorder="1" applyAlignment="1">
      <alignment horizontal="center" vertical="center" shrinkToFit="1"/>
    </xf>
    <xf numFmtId="0" fontId="5" fillId="0" borderId="0" xfId="33" applyFont="1" applyFill="1" applyBorder="1" applyAlignment="1">
      <alignment vertical="center"/>
    </xf>
    <xf numFmtId="0" fontId="10" fillId="0" borderId="0" xfId="37" applyFont="1" applyFill="1" applyBorder="1" applyAlignment="1">
      <alignment horizontal="center" vertical="center" wrapText="1"/>
    </xf>
    <xf numFmtId="180" fontId="1" fillId="0" borderId="0" xfId="37" applyNumberFormat="1" applyFont="1" applyFill="1" applyBorder="1" applyAlignment="1">
      <alignment horizontal="center" vertical="center" wrapText="1"/>
    </xf>
    <xf numFmtId="180" fontId="2" fillId="0" borderId="0" xfId="28" applyNumberFormat="1" applyFont="1" applyFill="1" applyBorder="1" applyAlignment="1" applyProtection="1">
      <alignment horizontal="center" vertical="center" wrapText="1"/>
      <protection locked="0"/>
    </xf>
    <xf numFmtId="177" fontId="2" fillId="0" borderId="0" xfId="33" applyNumberFormat="1" applyFont="1" applyFill="1" applyBorder="1" applyAlignment="1">
      <alignment horizontal="center" vertical="center"/>
    </xf>
    <xf numFmtId="176" fontId="1" fillId="0" borderId="0" xfId="33" applyNumberFormat="1" applyFont="1" applyFill="1" applyBorder="1" applyAlignment="1">
      <alignment horizontal="center" vertical="center"/>
    </xf>
    <xf numFmtId="180" fontId="1" fillId="0" borderId="0" xfId="37" applyNumberFormat="1" applyFont="1" applyFill="1" applyBorder="1" applyAlignment="1">
      <alignment horizontal="center" vertical="center"/>
    </xf>
    <xf numFmtId="177" fontId="1" fillId="0" borderId="0" xfId="37" applyNumberFormat="1" applyFont="1" applyFill="1" applyBorder="1" applyAlignment="1">
      <alignment horizontal="right" vertical="center"/>
    </xf>
    <xf numFmtId="0" fontId="5" fillId="0" borderId="1" xfId="24" applyNumberFormat="1" applyFont="1" applyFill="1" applyBorder="1" applyAlignment="1" applyProtection="1">
      <alignment horizontal="center" vertical="center" wrapText="1" shrinkToFit="1"/>
      <protection locked="0"/>
    </xf>
    <xf numFmtId="10" fontId="1" fillId="0" borderId="4" xfId="0" applyNumberFormat="1" applyFont="1" applyFill="1" applyBorder="1" applyAlignment="1" applyProtection="1">
      <alignment horizontal="center" vertical="center" shrinkToFit="1"/>
    </xf>
    <xf numFmtId="10" fontId="5" fillId="0" borderId="4" xfId="0" applyNumberFormat="1" applyFont="1" applyFill="1" applyBorder="1" applyAlignment="1" applyProtection="1">
      <alignment horizontal="center" vertical="center" shrinkToFit="1"/>
    </xf>
    <xf numFmtId="0" fontId="5" fillId="0" borderId="3" xfId="37" applyFont="1" applyFill="1" applyBorder="1" applyAlignment="1">
      <alignment vertical="center" wrapText="1"/>
    </xf>
    <xf numFmtId="0" fontId="1" fillId="0" borderId="3" xfId="37" applyFont="1" applyFill="1" applyBorder="1" applyAlignment="1">
      <alignment vertical="center" wrapText="1"/>
    </xf>
    <xf numFmtId="180" fontId="1" fillId="0" borderId="8" xfId="37" applyNumberFormat="1" applyFont="1" applyFill="1" applyBorder="1" applyAlignment="1">
      <alignment horizontal="center" vertical="center" wrapText="1"/>
    </xf>
    <xf numFmtId="0" fontId="5" fillId="0" borderId="5" xfId="37" applyFont="1" applyFill="1" applyBorder="1" applyAlignment="1">
      <alignment horizontal="center" vertical="center" wrapText="1"/>
    </xf>
    <xf numFmtId="10" fontId="5" fillId="0" borderId="6" xfId="0" applyNumberFormat="1" applyFont="1" applyFill="1" applyBorder="1" applyAlignment="1" applyProtection="1">
      <alignment horizontal="center" vertical="center" shrinkToFit="1"/>
    </xf>
    <xf numFmtId="0" fontId="2" fillId="3" borderId="0" xfId="31" applyFont="1" applyFill="1" applyBorder="1" applyAlignment="1">
      <alignment horizontal="left" vertical="center"/>
    </xf>
    <xf numFmtId="0" fontId="1" fillId="3" borderId="0" xfId="36" applyFont="1" applyFill="1" applyBorder="1" applyAlignment="1" applyProtection="1">
      <alignment vertical="center" wrapText="1"/>
      <protection locked="0"/>
    </xf>
    <xf numFmtId="0" fontId="1" fillId="3" borderId="0" xfId="36" applyFont="1" applyFill="1" applyBorder="1" applyAlignment="1" applyProtection="1">
      <alignment horizontal="right" vertical="center" wrapText="1"/>
      <protection locked="0"/>
    </xf>
    <xf numFmtId="178" fontId="32" fillId="0" borderId="13" xfId="0" applyNumberFormat="1" applyFont="1" applyFill="1" applyBorder="1" applyAlignment="1">
      <alignment horizontal="center" vertical="center" wrapText="1"/>
    </xf>
    <xf numFmtId="0" fontId="32" fillId="0" borderId="14" xfId="0" applyFont="1" applyFill="1" applyBorder="1" applyAlignment="1">
      <alignment horizontal="left" vertical="center" wrapText="1"/>
    </xf>
    <xf numFmtId="0" fontId="36" fillId="0" borderId="3" xfId="0" applyNumberFormat="1" applyFont="1" applyFill="1" applyBorder="1" applyAlignment="1" applyProtection="1">
      <alignment horizontal="center" vertical="center" wrapText="1"/>
    </xf>
    <xf numFmtId="178" fontId="36" fillId="0" borderId="13" xfId="0" applyNumberFormat="1" applyFont="1" applyFill="1" applyBorder="1" applyAlignment="1" applyProtection="1">
      <alignment horizontal="center" vertical="center" wrapText="1"/>
    </xf>
    <xf numFmtId="0" fontId="36" fillId="0" borderId="14" xfId="0" applyNumberFormat="1" applyFont="1" applyFill="1" applyBorder="1" applyAlignment="1" applyProtection="1">
      <alignment horizontal="left" vertical="center" wrapText="1"/>
    </xf>
    <xf numFmtId="0" fontId="34" fillId="0" borderId="5" xfId="0" applyNumberFormat="1" applyFont="1" applyFill="1" applyBorder="1" applyAlignment="1" applyProtection="1">
      <alignment horizontal="center" vertical="center" wrapText="1"/>
    </xf>
    <xf numFmtId="0" fontId="34" fillId="0" borderId="15" xfId="0" applyNumberFormat="1" applyFont="1" applyFill="1" applyBorder="1" applyAlignment="1" applyProtection="1">
      <alignment horizontal="center" vertical="center" wrapText="1"/>
    </xf>
    <xf numFmtId="0" fontId="34" fillId="0" borderId="16" xfId="0" applyNumberFormat="1" applyFont="1" applyFill="1" applyBorder="1" applyAlignment="1" applyProtection="1">
      <alignment horizontal="center" vertical="center" wrapText="1"/>
    </xf>
    <xf numFmtId="0" fontId="1" fillId="3" borderId="0" xfId="36" applyFont="1" applyFill="1" applyBorder="1" applyAlignment="1" applyProtection="1">
      <alignment horizontal="center" vertical="center" wrapText="1"/>
      <protection locked="0"/>
    </xf>
    <xf numFmtId="0" fontId="33" fillId="0" borderId="3" xfId="0" applyFont="1" applyFill="1" applyBorder="1" applyAlignment="1">
      <alignment horizontal="center" vertical="center" wrapText="1"/>
    </xf>
    <xf numFmtId="178" fontId="33" fillId="0" borderId="13" xfId="0" applyNumberFormat="1" applyFont="1" applyFill="1" applyBorder="1" applyAlignment="1">
      <alignment horizontal="center" vertical="center"/>
    </xf>
    <xf numFmtId="0" fontId="33" fillId="0" borderId="14" xfId="0" applyFont="1" applyFill="1" applyBorder="1" applyAlignment="1">
      <alignment horizontal="center" vertical="center" wrapText="1"/>
    </xf>
    <xf numFmtId="0" fontId="32" fillId="0" borderId="3" xfId="0" applyFont="1" applyFill="1" applyBorder="1" applyAlignment="1">
      <alignment horizontal="left" vertical="center" wrapText="1"/>
    </xf>
    <xf numFmtId="178" fontId="32" fillId="0" borderId="13" xfId="0" applyNumberFormat="1" applyFont="1" applyFill="1" applyBorder="1" applyAlignment="1">
      <alignment horizontal="center" vertical="center"/>
    </xf>
    <xf numFmtId="0" fontId="32" fillId="0" borderId="14" xfId="0" applyFont="1" applyFill="1" applyBorder="1" applyAlignment="1">
      <alignment horizontal="center" vertical="center" wrapText="1"/>
    </xf>
    <xf numFmtId="0" fontId="1" fillId="0" borderId="8" xfId="0" applyFont="1" applyBorder="1" applyAlignment="1">
      <alignment horizontal="left" vertical="center" wrapText="1"/>
    </xf>
    <xf numFmtId="178" fontId="1" fillId="0" borderId="8" xfId="0" applyNumberFormat="1" applyFont="1" applyFill="1" applyBorder="1" applyAlignment="1">
      <alignment horizontal="center" vertical="center"/>
    </xf>
    <xf numFmtId="0" fontId="32" fillId="2" borderId="3" xfId="0" applyFont="1" applyFill="1" applyBorder="1" applyAlignment="1">
      <alignment horizontal="left" vertical="center" wrapText="1"/>
    </xf>
    <xf numFmtId="178" fontId="32" fillId="2" borderId="13" xfId="0" applyNumberFormat="1" applyFont="1" applyFill="1" applyBorder="1" applyAlignment="1">
      <alignment horizontal="center" vertical="center"/>
    </xf>
    <xf numFmtId="0" fontId="32" fillId="2" borderId="14" xfId="0" applyFont="1" applyFill="1" applyBorder="1" applyAlignment="1">
      <alignment horizontal="center" vertical="center" wrapText="1"/>
    </xf>
    <xf numFmtId="178" fontId="34" fillId="0" borderId="15" xfId="0" applyNumberFormat="1" applyFont="1" applyFill="1" applyBorder="1" applyAlignment="1" applyProtection="1">
      <alignment horizontal="center" vertical="center" shrinkToFit="1"/>
    </xf>
    <xf numFmtId="0" fontId="2" fillId="0" borderId="0" xfId="24" applyFont="1" applyFill="1" applyBorder="1" applyAlignment="1" applyProtection="1">
      <alignment horizontal="left" vertical="center"/>
      <protection locked="0"/>
    </xf>
    <xf numFmtId="0" fontId="14" fillId="0" borderId="0" xfId="24" applyFont="1" applyFill="1" applyBorder="1" applyAlignment="1" applyProtection="1">
      <alignment vertical="center"/>
      <protection locked="0"/>
    </xf>
    <xf numFmtId="0" fontId="1" fillId="0" borderId="0" xfId="24" applyFont="1" applyFill="1" applyBorder="1" applyAlignment="1" applyProtection="1">
      <alignment horizontal="right" vertical="center"/>
      <protection locked="0"/>
    </xf>
    <xf numFmtId="0" fontId="11" fillId="0" borderId="0" xfId="24" applyFont="1" applyFill="1" applyBorder="1" applyAlignment="1" applyProtection="1">
      <alignment vertical="center"/>
      <protection locked="0"/>
    </xf>
    <xf numFmtId="0" fontId="1" fillId="0" borderId="0" xfId="24" applyFill="1" applyAlignment="1" applyProtection="1">
      <alignment vertical="center"/>
      <protection locked="0"/>
    </xf>
    <xf numFmtId="0" fontId="5" fillId="0" borderId="0" xfId="24" applyFont="1" applyFill="1" applyBorder="1" applyAlignment="1" applyProtection="1">
      <alignment vertical="center"/>
      <protection locked="0"/>
    </xf>
    <xf numFmtId="0" fontId="1" fillId="0" borderId="0" xfId="24" applyFont="1" applyFill="1" applyBorder="1" applyAlignment="1" applyProtection="1">
      <alignment vertical="center"/>
      <protection locked="0"/>
    </xf>
    <xf numFmtId="0" fontId="1" fillId="0" borderId="0" xfId="24" applyFill="1" applyBorder="1" applyAlignment="1" applyProtection="1">
      <alignment vertical="center" shrinkToFit="1"/>
      <protection locked="0"/>
    </xf>
    <xf numFmtId="0" fontId="1" fillId="0" borderId="0" xfId="24" applyFill="1" applyBorder="1" applyAlignment="1" applyProtection="1">
      <alignment vertical="center"/>
      <protection locked="0"/>
    </xf>
    <xf numFmtId="177" fontId="1" fillId="0" borderId="0" xfId="24" applyNumberFormat="1" applyFill="1" applyBorder="1" applyAlignment="1" applyProtection="1">
      <alignment horizontal="center" vertical="center"/>
      <protection locked="0"/>
    </xf>
    <xf numFmtId="0" fontId="32" fillId="0" borderId="0" xfId="24" applyFont="1" applyFill="1" applyBorder="1" applyAlignment="1" applyProtection="1">
      <alignment horizontal="left" vertical="center" shrinkToFit="1"/>
      <protection locked="0"/>
    </xf>
    <xf numFmtId="0" fontId="2" fillId="0" borderId="0" xfId="24" applyFont="1" applyFill="1" applyBorder="1" applyAlignment="1" applyProtection="1">
      <alignment horizontal="center" vertical="center"/>
      <protection locked="0"/>
    </xf>
    <xf numFmtId="177" fontId="2" fillId="0" borderId="0" xfId="24" applyNumberFormat="1" applyFont="1" applyFill="1" applyBorder="1" applyAlignment="1" applyProtection="1">
      <alignment horizontal="center" vertical="center"/>
      <protection locked="0"/>
    </xf>
    <xf numFmtId="0" fontId="1" fillId="0" borderId="0" xfId="24" applyNumberFormat="1" applyFont="1" applyFill="1" applyBorder="1" applyAlignment="1" applyProtection="1">
      <alignment horizontal="center" vertical="center" shrinkToFit="1"/>
      <protection locked="0"/>
    </xf>
    <xf numFmtId="0" fontId="1" fillId="0" borderId="0" xfId="24" applyNumberFormat="1" applyFont="1" applyFill="1" applyBorder="1" applyAlignment="1" applyProtection="1">
      <alignment horizontal="center" vertical="center"/>
      <protection locked="0"/>
    </xf>
    <xf numFmtId="0" fontId="5" fillId="0" borderId="7" xfId="0" applyNumberFormat="1" applyFont="1" applyFill="1" applyBorder="1" applyAlignment="1" applyProtection="1">
      <alignment horizontal="center" vertical="center"/>
      <protection locked="0"/>
    </xf>
    <xf numFmtId="0" fontId="1" fillId="0" borderId="3" xfId="24" applyNumberFormat="1" applyFont="1" applyFill="1" applyBorder="1" applyAlignment="1" applyProtection="1">
      <alignment horizontal="left" vertical="center"/>
      <protection locked="0"/>
    </xf>
    <xf numFmtId="0" fontId="1" fillId="0" borderId="8" xfId="24" applyNumberFormat="1" applyFont="1" applyFill="1" applyBorder="1" applyAlignment="1" applyProtection="1">
      <alignment horizontal="center" vertical="center"/>
      <protection locked="0"/>
    </xf>
    <xf numFmtId="0" fontId="1" fillId="2" borderId="8" xfId="23" applyFont="1" applyFill="1" applyBorder="1" applyAlignment="1">
      <alignment horizontal="center" vertical="center" shrinkToFit="1"/>
    </xf>
    <xf numFmtId="0" fontId="1" fillId="0" borderId="3" xfId="24" applyNumberFormat="1" applyFont="1" applyFill="1" applyBorder="1" applyAlignment="1" applyProtection="1">
      <alignment horizontal="left" vertical="center" wrapText="1"/>
      <protection locked="0"/>
    </xf>
    <xf numFmtId="0" fontId="1" fillId="0" borderId="8" xfId="23" applyFont="1" applyBorder="1" applyAlignment="1">
      <alignment horizontal="left" vertical="center" wrapText="1"/>
    </xf>
    <xf numFmtId="0" fontId="5" fillId="0" borderId="3" xfId="24" applyNumberFormat="1" applyFont="1" applyFill="1" applyBorder="1" applyAlignment="1" applyProtection="1">
      <alignment horizontal="center" vertical="center"/>
      <protection locked="0"/>
    </xf>
    <xf numFmtId="0" fontId="5" fillId="0" borderId="8" xfId="24" applyNumberFormat="1" applyFont="1" applyFill="1" applyBorder="1" applyAlignment="1" applyProtection="1">
      <alignment horizontal="center" vertical="center"/>
      <protection locked="0"/>
    </xf>
    <xf numFmtId="0" fontId="5" fillId="0" borderId="3" xfId="24" applyNumberFormat="1" applyFont="1" applyFill="1" applyBorder="1" applyAlignment="1" applyProtection="1">
      <alignment horizontal="left" vertical="center"/>
      <protection locked="0"/>
    </xf>
    <xf numFmtId="176" fontId="5" fillId="0" borderId="8" xfId="24" applyNumberFormat="1" applyFont="1" applyFill="1" applyBorder="1" applyAlignment="1" applyProtection="1">
      <alignment horizontal="center" vertical="center"/>
      <protection locked="0"/>
    </xf>
    <xf numFmtId="1" fontId="1" fillId="0" borderId="3" xfId="0" applyNumberFormat="1" applyFont="1" applyFill="1" applyBorder="1" applyAlignment="1" applyProtection="1">
      <alignment horizontal="left" vertical="center"/>
      <protection locked="0"/>
    </xf>
    <xf numFmtId="176" fontId="1" fillId="0" borderId="8" xfId="24" applyNumberFormat="1" applyFont="1" applyFill="1" applyBorder="1" applyAlignment="1" applyProtection="1">
      <alignment horizontal="center" vertical="center"/>
      <protection locked="0"/>
    </xf>
    <xf numFmtId="0" fontId="1" fillId="0" borderId="8" xfId="23" applyFont="1" applyFill="1" applyBorder="1" applyAlignment="1">
      <alignment horizontal="center" vertical="center" shrinkToFit="1"/>
    </xf>
    <xf numFmtId="0" fontId="1" fillId="0" borderId="8" xfId="24" applyNumberFormat="1" applyFont="1" applyFill="1" applyBorder="1" applyAlignment="1" applyProtection="1">
      <alignment horizontal="center" vertical="center"/>
    </xf>
    <xf numFmtId="0" fontId="5" fillId="0" borderId="5" xfId="24" applyNumberFormat="1" applyFont="1" applyFill="1" applyBorder="1" applyAlignment="1" applyProtection="1">
      <alignment horizontal="center" vertical="center"/>
      <protection locked="0"/>
    </xf>
    <xf numFmtId="176" fontId="5" fillId="0" borderId="9" xfId="24" applyNumberFormat="1" applyFont="1" applyFill="1" applyBorder="1" applyAlignment="1" applyProtection="1">
      <alignment horizontal="center" vertical="center"/>
      <protection locked="0"/>
    </xf>
    <xf numFmtId="177" fontId="1" fillId="0" borderId="0" xfId="24" applyNumberFormat="1" applyFill="1" applyBorder="1" applyAlignment="1" applyProtection="1">
      <alignment vertical="center"/>
      <protection locked="0"/>
    </xf>
    <xf numFmtId="0" fontId="32" fillId="0" borderId="0" xfId="24" applyFont="1" applyFill="1" applyBorder="1" applyAlignment="1" applyProtection="1">
      <alignment horizontal="left" vertical="center"/>
      <protection locked="0"/>
    </xf>
    <xf numFmtId="0" fontId="1" fillId="0" borderId="0" xfId="24" applyFont="1" applyFill="1" applyBorder="1" applyAlignment="1" applyProtection="1">
      <alignment horizontal="center" vertical="center"/>
      <protection locked="0"/>
    </xf>
    <xf numFmtId="0" fontId="5" fillId="0" borderId="1" xfId="24" applyFont="1" applyFill="1" applyBorder="1" applyAlignment="1" applyProtection="1">
      <alignment horizontal="center" vertical="center"/>
      <protection locked="0"/>
    </xf>
    <xf numFmtId="0" fontId="1" fillId="0" borderId="3" xfId="24" applyFont="1" applyFill="1" applyBorder="1" applyAlignment="1" applyProtection="1">
      <alignment horizontal="left" vertical="center"/>
      <protection locked="0"/>
    </xf>
    <xf numFmtId="1" fontId="32" fillId="0" borderId="8" xfId="0" applyNumberFormat="1" applyFont="1" applyFill="1" applyBorder="1" applyAlignment="1" applyProtection="1">
      <alignment horizontal="center" vertical="center" wrapText="1"/>
      <protection locked="0"/>
    </xf>
    <xf numFmtId="10" fontId="32" fillId="0" borderId="4" xfId="0" applyNumberFormat="1"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wrapText="1"/>
      <protection locked="0"/>
    </xf>
    <xf numFmtId="0" fontId="1" fillId="0" borderId="3" xfId="24" applyFont="1" applyFill="1" applyBorder="1" applyAlignment="1" applyProtection="1">
      <alignment horizontal="left" vertical="center" wrapText="1"/>
      <protection locked="0"/>
    </xf>
    <xf numFmtId="0" fontId="5" fillId="0" borderId="3" xfId="24" applyFont="1" applyFill="1" applyBorder="1" applyAlignment="1" applyProtection="1">
      <alignment horizontal="center" vertical="center"/>
      <protection locked="0"/>
    </xf>
    <xf numFmtId="176" fontId="5" fillId="0" borderId="8" xfId="0" applyNumberFormat="1" applyFont="1" applyFill="1" applyBorder="1" applyAlignment="1" applyProtection="1">
      <alignment horizontal="center" vertical="center" wrapText="1"/>
    </xf>
    <xf numFmtId="0" fontId="5" fillId="0" borderId="3" xfId="24" applyFont="1" applyFill="1" applyBorder="1" applyAlignment="1" applyProtection="1">
      <alignment horizontal="left" vertical="center"/>
      <protection locked="0"/>
    </xf>
    <xf numFmtId="176" fontId="5" fillId="0" borderId="8" xfId="0" applyNumberFormat="1" applyFont="1" applyFill="1" applyBorder="1" applyAlignment="1" applyProtection="1">
      <alignment horizontal="center" vertical="center" wrapText="1"/>
      <protection locked="0"/>
    </xf>
    <xf numFmtId="10" fontId="33" fillId="0" borderId="4" xfId="0" applyNumberFormat="1" applyFont="1" applyFill="1" applyBorder="1" applyAlignment="1" applyProtection="1">
      <alignment horizontal="center" vertical="center" shrinkToFit="1"/>
      <protection locked="0"/>
    </xf>
    <xf numFmtId="0" fontId="1" fillId="0" borderId="3" xfId="0" applyFont="1" applyFill="1" applyBorder="1" applyAlignment="1" applyProtection="1">
      <alignment horizontal="left" vertical="center"/>
      <protection locked="0"/>
    </xf>
    <xf numFmtId="0" fontId="1" fillId="0" borderId="8"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protection locked="0"/>
    </xf>
    <xf numFmtId="0" fontId="1" fillId="0" borderId="3" xfId="23" applyFont="1" applyFill="1" applyBorder="1" applyAlignment="1">
      <alignment vertical="center" wrapText="1"/>
    </xf>
    <xf numFmtId="0" fontId="5" fillId="0" borderId="5" xfId="24" applyFont="1" applyFill="1" applyBorder="1" applyAlignment="1" applyProtection="1">
      <alignment horizontal="center" vertical="center"/>
      <protection locked="0"/>
    </xf>
    <xf numFmtId="176" fontId="5" fillId="0" borderId="9" xfId="24" applyNumberFormat="1" applyFont="1" applyFill="1" applyBorder="1" applyAlignment="1" applyProtection="1">
      <alignment horizontal="center" vertical="center"/>
    </xf>
    <xf numFmtId="10" fontId="33" fillId="0" borderId="6" xfId="0" applyNumberFormat="1" applyFont="1" applyFill="1" applyBorder="1" applyAlignment="1" applyProtection="1">
      <alignment horizontal="center" vertical="center" shrinkToFit="1"/>
      <protection locked="0"/>
    </xf>
    <xf numFmtId="176" fontId="1" fillId="0" borderId="0" xfId="24" applyNumberFormat="1" applyFill="1" applyBorder="1" applyAlignment="1" applyProtection="1">
      <alignment vertical="center"/>
      <protection locked="0"/>
    </xf>
    <xf numFmtId="0" fontId="1" fillId="0" borderId="0" xfId="30" applyFont="1" applyFill="1" applyBorder="1" applyAlignment="1">
      <alignment horizontal="left" vertical="center"/>
    </xf>
    <xf numFmtId="176" fontId="2" fillId="0" borderId="0" xfId="30" applyNumberFormat="1" applyFont="1" applyFill="1" applyBorder="1" applyAlignment="1">
      <alignment horizontal="left" vertical="center"/>
    </xf>
    <xf numFmtId="0" fontId="10" fillId="0" borderId="0" xfId="30" applyFont="1" applyFill="1" applyBorder="1" applyAlignment="1">
      <alignment horizontal="right" vertical="center"/>
    </xf>
    <xf numFmtId="176" fontId="1" fillId="0" borderId="0" xfId="30" applyNumberFormat="1" applyFont="1" applyFill="1" applyBorder="1" applyAlignment="1">
      <alignment horizontal="right" vertical="center"/>
    </xf>
    <xf numFmtId="0" fontId="38" fillId="3" borderId="1" xfId="4" applyFont="1" applyFill="1" applyBorder="1" applyAlignment="1">
      <alignment horizontal="center" vertical="center" wrapText="1"/>
    </xf>
    <xf numFmtId="176" fontId="15" fillId="3" borderId="2" xfId="4" applyNumberFormat="1" applyFont="1" applyFill="1" applyBorder="1" applyAlignment="1">
      <alignment horizontal="center" vertical="center" wrapText="1"/>
    </xf>
    <xf numFmtId="0" fontId="5" fillId="3" borderId="3" xfId="0" applyFont="1" applyFill="1" applyBorder="1" applyAlignment="1">
      <alignment horizontal="center" vertical="center"/>
    </xf>
    <xf numFmtId="176" fontId="5" fillId="3" borderId="4" xfId="4" applyNumberFormat="1" applyFont="1" applyFill="1" applyBorder="1" applyAlignment="1">
      <alignment horizontal="center" vertical="center"/>
    </xf>
    <xf numFmtId="0" fontId="1" fillId="3" borderId="3" xfId="0" applyFont="1" applyFill="1" applyBorder="1" applyAlignment="1">
      <alignment vertical="center"/>
    </xf>
    <xf numFmtId="176" fontId="1" fillId="3" borderId="4" xfId="4" applyNumberFormat="1" applyFont="1" applyFill="1" applyBorder="1" applyAlignment="1">
      <alignment horizontal="center" vertical="center"/>
    </xf>
    <xf numFmtId="0" fontId="1" fillId="3" borderId="5" xfId="0" applyFont="1" applyFill="1" applyBorder="1" applyAlignment="1">
      <alignment vertical="center"/>
    </xf>
    <xf numFmtId="176" fontId="1" fillId="3" borderId="6" xfId="4" applyNumberFormat="1" applyFont="1" applyFill="1" applyBorder="1" applyAlignment="1">
      <alignment horizontal="center" vertical="center"/>
    </xf>
    <xf numFmtId="176" fontId="2" fillId="0" borderId="0" xfId="4" applyNumberFormat="1" applyFont="1" applyFill="1" applyBorder="1" applyAlignment="1">
      <alignment horizontal="center" vertical="center"/>
    </xf>
    <xf numFmtId="0" fontId="2" fillId="3" borderId="0" xfId="36" applyFont="1" applyFill="1" applyBorder="1" applyAlignment="1" applyProtection="1">
      <alignment vertical="center" wrapText="1"/>
      <protection locked="0"/>
    </xf>
    <xf numFmtId="176" fontId="2" fillId="3" borderId="0" xfId="36" applyNumberFormat="1" applyFont="1" applyFill="1" applyBorder="1" applyAlignment="1" applyProtection="1">
      <alignment vertical="center" wrapText="1"/>
      <protection locked="0"/>
    </xf>
    <xf numFmtId="176" fontId="1" fillId="3" borderId="0" xfId="36" applyNumberFormat="1" applyFont="1" applyFill="1" applyBorder="1" applyAlignment="1" applyProtection="1">
      <alignment horizontal="right" vertical="center" wrapText="1"/>
      <protection locked="0"/>
    </xf>
    <xf numFmtId="0" fontId="33" fillId="3" borderId="8" xfId="36" applyFont="1" applyFill="1" applyBorder="1" applyAlignment="1" applyProtection="1">
      <alignment horizontal="center" vertical="center" wrapText="1"/>
      <protection locked="0"/>
    </xf>
    <xf numFmtId="176" fontId="33" fillId="3" borderId="8" xfId="36" applyNumberFormat="1" applyFont="1" applyFill="1" applyBorder="1" applyAlignment="1" applyProtection="1">
      <alignment horizontal="center" vertical="center" wrapText="1"/>
      <protection locked="0"/>
    </xf>
    <xf numFmtId="176" fontId="33" fillId="3" borderId="4" xfId="36" applyNumberFormat="1" applyFont="1" applyFill="1" applyBorder="1" applyAlignment="1" applyProtection="1">
      <alignment horizontal="center" vertical="center" wrapText="1"/>
      <protection locked="0"/>
    </xf>
    <xf numFmtId="0" fontId="32" fillId="3" borderId="8" xfId="32" applyFont="1" applyFill="1" applyBorder="1" applyAlignment="1">
      <alignment horizontal="center" vertical="center" wrapText="1"/>
    </xf>
    <xf numFmtId="176" fontId="32" fillId="3" borderId="8" xfId="32" applyNumberFormat="1" applyFont="1" applyFill="1" applyBorder="1" applyAlignment="1">
      <alignment horizontal="center" vertical="center" wrapText="1"/>
    </xf>
    <xf numFmtId="176" fontId="34" fillId="0" borderId="4" xfId="0" applyNumberFormat="1" applyFont="1" applyFill="1" applyBorder="1" applyAlignment="1" applyProtection="1">
      <alignment horizontal="center" vertical="center" wrapText="1"/>
    </xf>
    <xf numFmtId="176" fontId="32" fillId="3" borderId="8" xfId="36" applyNumberFormat="1" applyFont="1" applyFill="1" applyBorder="1" applyAlignment="1" applyProtection="1">
      <alignment horizontal="center" vertical="center" wrapText="1"/>
    </xf>
    <xf numFmtId="0" fontId="33" fillId="3" borderId="8" xfId="32" applyFont="1" applyFill="1" applyBorder="1" applyAlignment="1">
      <alignment horizontal="center" vertical="center" wrapText="1"/>
    </xf>
    <xf numFmtId="0" fontId="32" fillId="0" borderId="8" xfId="0" applyFont="1" applyFill="1" applyBorder="1" applyAlignment="1">
      <alignment horizontal="center" vertical="center" wrapText="1"/>
    </xf>
    <xf numFmtId="176" fontId="32" fillId="0" borderId="8" xfId="36" applyNumberFormat="1" applyFont="1" applyFill="1" applyBorder="1" applyAlignment="1" applyProtection="1">
      <alignment horizontal="center" vertical="center" wrapText="1"/>
      <protection locked="0"/>
    </xf>
    <xf numFmtId="176" fontId="33" fillId="0" borderId="8" xfId="36" applyNumberFormat="1" applyFont="1" applyFill="1" applyBorder="1" applyAlignment="1" applyProtection="1">
      <alignment horizontal="center" vertical="center" wrapText="1"/>
      <protection locked="0"/>
    </xf>
    <xf numFmtId="176" fontId="33" fillId="0" borderId="4" xfId="36" applyNumberFormat="1" applyFont="1" applyFill="1" applyBorder="1" applyAlignment="1" applyProtection="1">
      <alignment horizontal="center" vertical="center" wrapText="1"/>
      <protection locked="0"/>
    </xf>
    <xf numFmtId="0" fontId="32" fillId="0" borderId="9" xfId="0" applyFont="1" applyFill="1" applyBorder="1" applyAlignment="1">
      <alignment horizontal="center" vertical="center" wrapText="1"/>
    </xf>
    <xf numFmtId="176" fontId="32" fillId="0" borderId="9" xfId="36" applyNumberFormat="1" applyFont="1" applyFill="1" applyBorder="1" applyAlignment="1" applyProtection="1">
      <alignment horizontal="center" vertical="center" wrapText="1"/>
      <protection locked="0"/>
    </xf>
    <xf numFmtId="176" fontId="34" fillId="0" borderId="6" xfId="0" applyNumberFormat="1" applyFont="1" applyFill="1" applyBorder="1" applyAlignment="1" applyProtection="1">
      <alignment horizontal="center" vertical="center" wrapText="1"/>
    </xf>
    <xf numFmtId="0" fontId="16" fillId="0" borderId="0" xfId="20" applyFont="1" applyFill="1"/>
    <xf numFmtId="0" fontId="10" fillId="0" borderId="0" xfId="20" applyFont="1" applyFill="1" applyAlignment="1">
      <alignment horizontal="center" vertical="center"/>
    </xf>
    <xf numFmtId="0" fontId="1" fillId="0" borderId="0" xfId="20" applyFont="1" applyFill="1" applyAlignment="1">
      <alignment horizontal="center" vertical="center"/>
    </xf>
    <xf numFmtId="0" fontId="17" fillId="0" borderId="0" xfId="20" applyFont="1" applyFill="1" applyAlignment="1">
      <alignment horizontal="center" vertical="center"/>
    </xf>
    <xf numFmtId="0" fontId="17" fillId="0" borderId="0" xfId="20" applyFont="1" applyFill="1"/>
    <xf numFmtId="0" fontId="16" fillId="0" borderId="0" xfId="20" applyFont="1" applyFill="1" applyBorder="1"/>
    <xf numFmtId="0" fontId="0" fillId="0" borderId="17"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41" applyNumberFormat="1" applyFont="1" applyFill="1" applyBorder="1" applyAlignment="1" applyProtection="1">
      <alignment horizontal="center" vertical="center" wrapText="1"/>
      <protection locked="0"/>
    </xf>
    <xf numFmtId="0" fontId="1" fillId="0" borderId="7" xfId="41" applyNumberFormat="1" applyFont="1" applyFill="1" applyBorder="1" applyAlignment="1" applyProtection="1">
      <alignment horizontal="center" vertical="center" wrapText="1"/>
      <protection locked="0"/>
    </xf>
    <xf numFmtId="0" fontId="1" fillId="0" borderId="2" xfId="41" applyNumberFormat="1" applyFont="1" applyFill="1" applyBorder="1" applyAlignment="1" applyProtection="1">
      <alignment horizontal="center" vertical="center" wrapText="1"/>
      <protection locked="0"/>
    </xf>
    <xf numFmtId="176" fontId="5" fillId="0" borderId="4" xfId="0" applyNumberFormat="1" applyFont="1" applyFill="1" applyBorder="1" applyAlignment="1">
      <alignment horizontal="center" vertical="center"/>
    </xf>
    <xf numFmtId="0" fontId="7" fillId="0" borderId="3"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176" fontId="1" fillId="0" borderId="4" xfId="0" applyNumberFormat="1" applyFont="1" applyFill="1" applyBorder="1" applyAlignment="1">
      <alignment horizontal="center" vertical="center"/>
    </xf>
    <xf numFmtId="180" fontId="5" fillId="0" borderId="4" xfId="0" applyNumberFormat="1" applyFont="1" applyFill="1" applyBorder="1" applyAlignment="1">
      <alignment horizontal="center" vertical="center"/>
    </xf>
    <xf numFmtId="18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9" xfId="20" applyFont="1" applyFill="1" applyBorder="1"/>
    <xf numFmtId="0" fontId="1" fillId="0" borderId="6" xfId="20" applyFont="1" applyFill="1" applyBorder="1"/>
    <xf numFmtId="0" fontId="1" fillId="3" borderId="0" xfId="0" applyFont="1" applyFill="1" applyAlignment="1">
      <alignment horizontal="center" vertical="center" wrapText="1"/>
    </xf>
    <xf numFmtId="0" fontId="11" fillId="3" borderId="0" xfId="0" applyFont="1" applyFill="1"/>
    <xf numFmtId="0" fontId="0" fillId="3" borderId="0" xfId="0" applyFont="1" applyFill="1"/>
    <xf numFmtId="181" fontId="0" fillId="3" borderId="0" xfId="0" applyNumberFormat="1" applyFont="1" applyFill="1"/>
    <xf numFmtId="181" fontId="0" fillId="3" borderId="0" xfId="0" applyNumberFormat="1" applyFont="1" applyFill="1" applyAlignment="1">
      <alignment horizontal="center" vertical="center"/>
    </xf>
    <xf numFmtId="0" fontId="1" fillId="3" borderId="0" xfId="0" applyFont="1" applyFill="1" applyAlignment="1">
      <alignment horizontal="left" vertical="center" wrapText="1"/>
    </xf>
    <xf numFmtId="181" fontId="1" fillId="3" borderId="0" xfId="0" applyNumberFormat="1" applyFont="1" applyFill="1" applyAlignment="1">
      <alignment horizontal="center" vertical="center" wrapText="1"/>
    </xf>
    <xf numFmtId="49" fontId="1" fillId="3" borderId="0" xfId="0" applyNumberFormat="1" applyFont="1" applyFill="1" applyAlignment="1">
      <alignment horizontal="center" vertical="center" wrapText="1"/>
    </xf>
    <xf numFmtId="0" fontId="39" fillId="3" borderId="3" xfId="0" applyNumberFormat="1" applyFont="1" applyFill="1" applyBorder="1" applyAlignment="1" applyProtection="1">
      <alignment horizontal="left" vertical="center"/>
    </xf>
    <xf numFmtId="176" fontId="39" fillId="3" borderId="8" xfId="0" applyNumberFormat="1" applyFont="1" applyFill="1" applyBorder="1" applyAlignment="1" applyProtection="1">
      <alignment horizontal="center" vertical="center" wrapText="1"/>
    </xf>
    <xf numFmtId="176" fontId="39" fillId="3" borderId="4" xfId="0" applyNumberFormat="1" applyFont="1" applyFill="1" applyBorder="1" applyAlignment="1" applyProtection="1">
      <alignment horizontal="center" vertical="center" wrapText="1"/>
    </xf>
    <xf numFmtId="0" fontId="40" fillId="3" borderId="3" xfId="0" applyNumberFormat="1" applyFont="1" applyFill="1" applyBorder="1" applyAlignment="1" applyProtection="1">
      <alignment horizontal="left" vertical="center"/>
    </xf>
    <xf numFmtId="176" fontId="40" fillId="3" borderId="8" xfId="0" applyNumberFormat="1" applyFont="1" applyFill="1" applyBorder="1" applyAlignment="1" applyProtection="1">
      <alignment horizontal="center" vertical="center" wrapText="1"/>
    </xf>
    <xf numFmtId="176" fontId="40" fillId="3" borderId="4" xfId="0" applyNumberFormat="1" applyFont="1" applyFill="1" applyBorder="1" applyAlignment="1" applyProtection="1">
      <alignment horizontal="center" vertical="center" wrapText="1"/>
    </xf>
    <xf numFmtId="0" fontId="40" fillId="3" borderId="3" xfId="0" applyNumberFormat="1" applyFont="1" applyFill="1" applyBorder="1" applyAlignment="1" applyProtection="1">
      <alignment horizontal="left" vertical="center" wrapText="1"/>
    </xf>
    <xf numFmtId="176" fontId="40" fillId="3" borderId="8" xfId="0" applyNumberFormat="1" applyFont="1" applyFill="1" applyBorder="1" applyAlignment="1" applyProtection="1">
      <alignment horizontal="left" vertical="center" wrapText="1"/>
    </xf>
    <xf numFmtId="0" fontId="40" fillId="3" borderId="3" xfId="0" applyNumberFormat="1" applyFont="1" applyFill="1" applyBorder="1" applyAlignment="1" applyProtection="1">
      <alignment horizontal="left" vertical="center" indent="1"/>
    </xf>
    <xf numFmtId="176" fontId="1" fillId="3" borderId="8" xfId="0" applyNumberFormat="1" applyFont="1" applyFill="1" applyBorder="1" applyAlignment="1" applyProtection="1">
      <alignment horizontal="center" vertical="center" wrapText="1"/>
    </xf>
    <xf numFmtId="176" fontId="1" fillId="3" borderId="4" xfId="0" applyNumberFormat="1" applyFont="1" applyFill="1" applyBorder="1" applyAlignment="1" applyProtection="1">
      <alignment horizontal="center" vertical="center" wrapText="1"/>
    </xf>
    <xf numFmtId="0" fontId="8" fillId="3" borderId="3" xfId="0" applyNumberFormat="1" applyFont="1" applyFill="1" applyBorder="1" applyAlignment="1" applyProtection="1">
      <alignment horizontal="left" vertical="center" wrapText="1"/>
    </xf>
    <xf numFmtId="0" fontId="39" fillId="3" borderId="3" xfId="0" applyNumberFormat="1" applyFont="1" applyFill="1" applyBorder="1" applyAlignment="1" applyProtection="1">
      <alignment horizontal="left" vertical="center" wrapText="1"/>
    </xf>
    <xf numFmtId="0" fontId="39" fillId="3" borderId="5" xfId="0" applyNumberFormat="1" applyFont="1" applyFill="1" applyBorder="1" applyAlignment="1" applyProtection="1">
      <alignment horizontal="left" vertical="center"/>
    </xf>
    <xf numFmtId="176" fontId="39" fillId="3" borderId="9" xfId="0" applyNumberFormat="1" applyFont="1" applyFill="1" applyBorder="1" applyAlignment="1" applyProtection="1">
      <alignment horizontal="center" vertical="center" wrapText="1"/>
    </xf>
    <xf numFmtId="176" fontId="39" fillId="3" borderId="6" xfId="0" applyNumberFormat="1" applyFont="1" applyFill="1" applyBorder="1" applyAlignment="1" applyProtection="1">
      <alignment horizontal="center" vertical="center" wrapText="1"/>
    </xf>
    <xf numFmtId="0" fontId="1" fillId="2" borderId="0" xfId="1" applyFont="1" applyFill="1" applyAlignment="1">
      <alignment vertical="center" wrapText="1"/>
    </xf>
    <xf numFmtId="0" fontId="12" fillId="2" borderId="0" xfId="1" applyFont="1" applyFill="1" applyAlignment="1">
      <alignment vertical="center" wrapText="1"/>
    </xf>
    <xf numFmtId="0" fontId="1" fillId="2" borderId="0" xfId="1" applyFont="1" applyFill="1" applyAlignment="1">
      <alignment wrapText="1"/>
    </xf>
    <xf numFmtId="0" fontId="11" fillId="2" borderId="0" xfId="1" applyFont="1" applyFill="1" applyAlignment="1">
      <alignment horizontal="center" vertical="center" wrapText="1"/>
    </xf>
    <xf numFmtId="0" fontId="10" fillId="2" borderId="0" xfId="1" applyFont="1" applyFill="1" applyAlignment="1">
      <alignment vertical="center" wrapText="1"/>
    </xf>
    <xf numFmtId="0" fontId="11" fillId="2" borderId="0" xfId="1" applyFont="1" applyFill="1" applyAlignment="1">
      <alignment horizontal="left" vertical="center" wrapText="1"/>
    </xf>
    <xf numFmtId="0" fontId="1" fillId="0" borderId="0" xfId="1" applyFont="1" applyFill="1" applyAlignment="1">
      <alignment vertical="center" wrapText="1"/>
    </xf>
    <xf numFmtId="0" fontId="1" fillId="0" borderId="0" xfId="1" applyFont="1" applyFill="1" applyAlignment="1">
      <alignment horizontal="right" vertical="center" wrapText="1"/>
    </xf>
    <xf numFmtId="0" fontId="1" fillId="0" borderId="0" xfId="1" applyFont="1" applyAlignment="1">
      <alignment vertical="center" wrapText="1"/>
    </xf>
    <xf numFmtId="0" fontId="1" fillId="0" borderId="0" xfId="1" applyFont="1" applyFill="1" applyAlignment="1">
      <alignment horizontal="left" vertical="center" wrapText="1"/>
    </xf>
    <xf numFmtId="0" fontId="1" fillId="0" borderId="0" xfId="1" applyFont="1" applyFill="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178" fontId="5" fillId="0" borderId="2" xfId="29" applyNumberFormat="1" applyFont="1" applyFill="1" applyBorder="1" applyAlignment="1">
      <alignment horizontal="center" vertical="center" wrapText="1"/>
    </xf>
    <xf numFmtId="0" fontId="1" fillId="0" borderId="3" xfId="1" applyFont="1" applyFill="1" applyBorder="1" applyAlignment="1" applyProtection="1">
      <alignment vertical="center" wrapText="1"/>
      <protection locked="0"/>
    </xf>
    <xf numFmtId="0" fontId="1" fillId="0" borderId="8" xfId="39" applyFont="1" applyFill="1" applyBorder="1" applyAlignment="1">
      <alignment horizontal="center" vertical="center" shrinkToFit="1"/>
    </xf>
    <xf numFmtId="0" fontId="1" fillId="0" borderId="8" xfId="1" applyFont="1" applyFill="1" applyBorder="1" applyAlignment="1">
      <alignment horizontal="center" vertical="center" wrapText="1"/>
    </xf>
    <xf numFmtId="10" fontId="1" fillId="0" borderId="4" xfId="1" applyNumberFormat="1" applyFont="1" applyFill="1" applyBorder="1" applyAlignment="1">
      <alignment horizontal="center" vertical="center" wrapText="1"/>
    </xf>
    <xf numFmtId="0" fontId="1" fillId="2" borderId="0" xfId="1" applyFont="1" applyFill="1" applyBorder="1" applyAlignment="1">
      <alignment horizontal="center" vertical="center" shrinkToFit="1"/>
    </xf>
    <xf numFmtId="0" fontId="5" fillId="0" borderId="3" xfId="28" applyFont="1" applyFill="1" applyBorder="1" applyAlignment="1">
      <alignment horizontal="center" vertical="center" wrapText="1"/>
    </xf>
    <xf numFmtId="0" fontId="5" fillId="0" borderId="8" xfId="1" applyFont="1" applyFill="1" applyBorder="1" applyAlignment="1">
      <alignment horizontal="center" vertical="center" wrapText="1"/>
    </xf>
    <xf numFmtId="10" fontId="5" fillId="0" borderId="4" xfId="1" applyNumberFormat="1" applyFont="1" applyFill="1" applyBorder="1" applyAlignment="1">
      <alignment horizontal="center" vertical="center" wrapText="1"/>
    </xf>
    <xf numFmtId="0" fontId="5" fillId="0" borderId="3" xfId="1" applyFont="1" applyFill="1" applyBorder="1" applyAlignment="1">
      <alignment vertical="center" wrapText="1"/>
    </xf>
    <xf numFmtId="1" fontId="1" fillId="0" borderId="3" xfId="0" applyNumberFormat="1" applyFont="1" applyFill="1" applyBorder="1" applyAlignment="1" applyProtection="1">
      <alignment vertical="center" shrinkToFit="1"/>
      <protection locked="0"/>
    </xf>
    <xf numFmtId="0" fontId="1" fillId="0" borderId="8" xfId="0" applyNumberFormat="1" applyFont="1" applyFill="1" applyBorder="1" applyAlignment="1" applyProtection="1">
      <alignment horizontal="center" vertical="center"/>
      <protection locked="0"/>
    </xf>
    <xf numFmtId="1" fontId="1" fillId="0" borderId="3" xfId="0" applyNumberFormat="1" applyFont="1" applyFill="1" applyBorder="1" applyAlignment="1" applyProtection="1">
      <alignment vertical="center"/>
      <protection locked="0"/>
    </xf>
    <xf numFmtId="0" fontId="1" fillId="3" borderId="8" xfId="0" applyNumberFormat="1" applyFont="1" applyFill="1" applyBorder="1" applyAlignment="1" applyProtection="1">
      <alignment horizontal="center" vertical="center"/>
      <protection locked="0"/>
    </xf>
    <xf numFmtId="3" fontId="5" fillId="0" borderId="5" xfId="0" applyNumberFormat="1" applyFont="1" applyFill="1" applyBorder="1" applyAlignment="1" applyProtection="1">
      <alignment horizontal="center" vertical="center" shrinkToFit="1"/>
      <protection locked="0"/>
    </xf>
    <xf numFmtId="0" fontId="5" fillId="0" borderId="9" xfId="1" applyFont="1" applyFill="1" applyBorder="1" applyAlignment="1">
      <alignment horizontal="center" vertical="center" wrapText="1"/>
    </xf>
    <xf numFmtId="10" fontId="5" fillId="0" borderId="6" xfId="1" applyNumberFormat="1" applyFont="1" applyFill="1" applyBorder="1" applyAlignment="1">
      <alignment horizontal="center" vertical="center" wrapText="1"/>
    </xf>
    <xf numFmtId="0" fontId="32" fillId="0" borderId="0" xfId="0" applyFont="1" applyFill="1" applyAlignment="1">
      <alignment horizontal="center" vertical="center" wrapText="1"/>
    </xf>
    <xf numFmtId="0" fontId="33" fillId="0" borderId="0" xfId="0" applyFont="1" applyFill="1" applyAlignment="1">
      <alignment vertical="center"/>
    </xf>
    <xf numFmtId="0" fontId="41" fillId="0" borderId="0" xfId="0" applyFont="1" applyFill="1" applyBorder="1" applyAlignment="1">
      <alignment vertical="center"/>
    </xf>
    <xf numFmtId="0" fontId="41" fillId="0" borderId="0" xfId="0" applyFont="1" applyFill="1" applyAlignment="1">
      <alignment vertical="center"/>
    </xf>
    <xf numFmtId="0" fontId="32" fillId="0" borderId="0" xfId="0" applyFont="1" applyFill="1" applyAlignment="1">
      <alignment horizontal="left" vertical="center" wrapText="1"/>
    </xf>
    <xf numFmtId="0" fontId="33" fillId="0" borderId="1"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left" vertical="center" wrapText="1"/>
    </xf>
    <xf numFmtId="10" fontId="32" fillId="0" borderId="4"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3" fillId="0" borderId="8" xfId="0" applyFont="1" applyFill="1" applyBorder="1" applyAlignment="1">
      <alignment horizontal="center" vertical="center" wrapText="1"/>
    </xf>
    <xf numFmtId="10" fontId="33" fillId="0" borderId="4" xfId="0" applyNumberFormat="1" applyFont="1" applyFill="1" applyBorder="1" applyAlignment="1">
      <alignment horizontal="center" vertical="center" shrinkToFit="1"/>
    </xf>
    <xf numFmtId="1" fontId="1" fillId="0" borderId="3" xfId="23" applyNumberFormat="1" applyFont="1" applyFill="1" applyBorder="1" applyAlignment="1" applyProtection="1">
      <alignment vertical="center" wrapText="1"/>
      <protection locked="0"/>
    </xf>
    <xf numFmtId="1" fontId="1" fillId="0" borderId="3" xfId="39" applyNumberFormat="1" applyFont="1" applyFill="1" applyBorder="1" applyAlignment="1" applyProtection="1">
      <alignment vertical="center" wrapText="1"/>
      <protection locked="0"/>
    </xf>
    <xf numFmtId="1" fontId="1" fillId="0" borderId="8" xfId="23" applyNumberFormat="1" applyFont="1" applyFill="1" applyBorder="1" applyAlignment="1" applyProtection="1">
      <alignment horizontal="center" vertical="center" shrinkToFit="1"/>
      <protection locked="0"/>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0" fillId="0" borderId="0" xfId="1" applyFont="1" applyAlignment="1">
      <alignment vertical="center" wrapText="1"/>
    </xf>
    <xf numFmtId="0" fontId="10" fillId="0" borderId="0" xfId="1" applyFont="1" applyFill="1" applyAlignment="1">
      <alignment vertical="center" wrapText="1"/>
    </xf>
    <xf numFmtId="0" fontId="10" fillId="0" borderId="0" xfId="1" applyFont="1" applyFill="1" applyAlignment="1">
      <alignment horizontal="right" vertical="center" wrapText="1"/>
    </xf>
    <xf numFmtId="0" fontId="32" fillId="0" borderId="0" xfId="34" applyFont="1" applyAlignment="1">
      <alignment horizontal="center" vertical="center" wrapText="1"/>
    </xf>
    <xf numFmtId="0" fontId="1" fillId="0" borderId="0" xfId="34" applyFont="1" applyAlignment="1">
      <alignment horizontal="center" vertical="center" wrapText="1"/>
    </xf>
    <xf numFmtId="0" fontId="20" fillId="0" borderId="0" xfId="34" applyFont="1"/>
    <xf numFmtId="0" fontId="1" fillId="0" borderId="0" xfId="34" applyFont="1"/>
    <xf numFmtId="0" fontId="32" fillId="0" borderId="0" xfId="34" applyFont="1" applyFill="1" applyAlignment="1">
      <alignment horizontal="left" vertical="center" wrapText="1"/>
    </xf>
    <xf numFmtId="0" fontId="32" fillId="0" borderId="0" xfId="34" applyFont="1" applyFill="1" applyAlignment="1">
      <alignment horizontal="center" vertical="center" wrapText="1"/>
    </xf>
    <xf numFmtId="0" fontId="5" fillId="0" borderId="8" xfId="34" applyFont="1" applyBorder="1" applyAlignment="1">
      <alignment horizontal="center" vertical="center" wrapText="1"/>
    </xf>
    <xf numFmtId="0" fontId="5" fillId="0" borderId="3" xfId="34" applyFont="1" applyBorder="1" applyAlignment="1">
      <alignment vertical="center" wrapText="1"/>
    </xf>
    <xf numFmtId="0" fontId="5" fillId="0" borderId="8" xfId="34" applyFont="1" applyBorder="1" applyAlignment="1">
      <alignment horizontal="center" vertical="center" shrinkToFit="1"/>
    </xf>
    <xf numFmtId="0" fontId="5" fillId="0" borderId="8" xfId="34" applyFont="1" applyBorder="1" applyAlignment="1">
      <alignment vertical="center"/>
    </xf>
    <xf numFmtId="176" fontId="5" fillId="0" borderId="4" xfId="34" applyNumberFormat="1" applyFont="1" applyBorder="1" applyAlignment="1">
      <alignment horizontal="center" vertical="center" wrapText="1"/>
    </xf>
    <xf numFmtId="0" fontId="1" fillId="0" borderId="8" xfId="34" applyFont="1" applyBorder="1" applyAlignment="1">
      <alignment horizontal="center" vertical="center" shrinkToFit="1"/>
    </xf>
    <xf numFmtId="0" fontId="1" fillId="3" borderId="8" xfId="34" applyFont="1" applyFill="1" applyBorder="1" applyAlignment="1">
      <alignment vertical="center" wrapText="1"/>
    </xf>
    <xf numFmtId="0" fontId="1" fillId="3" borderId="8" xfId="34" applyFont="1" applyFill="1" applyBorder="1" applyAlignment="1">
      <alignment horizontal="center" vertical="center" shrinkToFit="1"/>
    </xf>
    <xf numFmtId="0" fontId="1" fillId="3" borderId="4" xfId="34" applyFont="1" applyFill="1" applyBorder="1" applyAlignment="1">
      <alignment horizontal="center" vertical="center" shrinkToFit="1"/>
    </xf>
    <xf numFmtId="0" fontId="5" fillId="0" borderId="3" xfId="34" applyFont="1" applyBorder="1" applyAlignment="1">
      <alignment horizontal="left" vertical="center" wrapText="1"/>
    </xf>
    <xf numFmtId="0" fontId="5" fillId="3" borderId="8" xfId="34" applyFont="1" applyFill="1" applyBorder="1" applyAlignment="1">
      <alignment horizontal="left" vertical="center" wrapText="1"/>
    </xf>
    <xf numFmtId="0" fontId="5" fillId="3" borderId="8" xfId="34" applyFont="1" applyFill="1" applyBorder="1" applyAlignment="1">
      <alignment horizontal="center" vertical="center" shrinkToFit="1"/>
    </xf>
    <xf numFmtId="0" fontId="5" fillId="3" borderId="4" xfId="34" applyFont="1" applyFill="1" applyBorder="1" applyAlignment="1">
      <alignment horizontal="center" vertical="center" shrinkToFit="1"/>
    </xf>
    <xf numFmtId="176" fontId="5" fillId="3" borderId="8" xfId="34" applyNumberFormat="1" applyFont="1" applyFill="1" applyBorder="1" applyAlignment="1">
      <alignment horizontal="center" vertical="center" wrapText="1"/>
    </xf>
    <xf numFmtId="176" fontId="5" fillId="3" borderId="4" xfId="34" applyNumberFormat="1" applyFont="1" applyFill="1" applyBorder="1" applyAlignment="1">
      <alignment horizontal="center" vertical="center" wrapText="1"/>
    </xf>
    <xf numFmtId="0" fontId="5" fillId="3" borderId="8" xfId="34" applyFont="1" applyFill="1" applyBorder="1" applyAlignment="1">
      <alignment vertical="center" wrapText="1"/>
    </xf>
    <xf numFmtId="0" fontId="5" fillId="0" borderId="5" xfId="34" applyFont="1" applyBorder="1" applyAlignment="1">
      <alignment horizontal="center" vertical="center"/>
    </xf>
    <xf numFmtId="0" fontId="5" fillId="0" borderId="9" xfId="34" applyFont="1" applyBorder="1" applyAlignment="1">
      <alignment horizontal="center" vertical="center" shrinkToFit="1"/>
    </xf>
    <xf numFmtId="0" fontId="5" fillId="0" borderId="9" xfId="34" applyFont="1" applyBorder="1" applyAlignment="1">
      <alignment horizontal="center" vertical="center"/>
    </xf>
    <xf numFmtId="0" fontId="5" fillId="0" borderId="9" xfId="34" applyFont="1" applyBorder="1" applyAlignment="1">
      <alignment horizontal="center" vertical="center" wrapText="1"/>
    </xf>
    <xf numFmtId="0" fontId="5" fillId="0" borderId="6" xfId="34" applyFont="1" applyBorder="1" applyAlignment="1">
      <alignment horizontal="center" vertical="center" wrapText="1"/>
    </xf>
    <xf numFmtId="0" fontId="10" fillId="0" borderId="0" xfId="34" applyFont="1" applyFill="1" applyBorder="1" applyAlignment="1">
      <alignment horizontal="left" vertical="center"/>
    </xf>
    <xf numFmtId="0" fontId="1" fillId="0" borderId="0" xfId="34" applyFont="1" applyAlignment="1">
      <alignment vertical="center"/>
    </xf>
    <xf numFmtId="0" fontId="32" fillId="0" borderId="0" xfId="34" applyFont="1" applyAlignment="1">
      <alignment horizontal="center" vertical="center"/>
    </xf>
    <xf numFmtId="0" fontId="32" fillId="0" borderId="0" xfId="34" applyFont="1"/>
    <xf numFmtId="0" fontId="32" fillId="0" borderId="0" xfId="34" applyFont="1" applyFill="1" applyAlignment="1">
      <alignment horizontal="left" vertical="center"/>
    </xf>
    <xf numFmtId="0" fontId="32" fillId="0" borderId="3" xfId="34" applyFont="1" applyBorder="1" applyAlignment="1">
      <alignment vertical="center"/>
    </xf>
    <xf numFmtId="176" fontId="32" fillId="0" borderId="8" xfId="34" applyNumberFormat="1" applyFont="1" applyBorder="1" applyAlignment="1">
      <alignment horizontal="center" vertical="center" wrapText="1"/>
    </xf>
    <xf numFmtId="0" fontId="32" fillId="0" borderId="8" xfId="34" applyFont="1" applyBorder="1" applyAlignment="1">
      <alignment vertical="center" wrapText="1"/>
    </xf>
    <xf numFmtId="176" fontId="32" fillId="0" borderId="4" xfId="34" applyNumberFormat="1" applyFont="1" applyBorder="1" applyAlignment="1">
      <alignment horizontal="center" vertical="center" wrapText="1"/>
    </xf>
    <xf numFmtId="0" fontId="32" fillId="0" borderId="8" xfId="34" applyFont="1" applyBorder="1" applyAlignment="1">
      <alignment vertical="center"/>
    </xf>
    <xf numFmtId="0" fontId="32" fillId="0" borderId="3" xfId="34" applyFont="1" applyBorder="1" applyAlignment="1">
      <alignment horizontal="left" vertical="center"/>
    </xf>
    <xf numFmtId="0" fontId="32" fillId="0" borderId="8" xfId="34" applyFont="1" applyBorder="1" applyAlignment="1">
      <alignment horizontal="left" vertical="center"/>
    </xf>
    <xf numFmtId="0" fontId="32" fillId="0" borderId="3" xfId="34" applyFont="1" applyBorder="1"/>
    <xf numFmtId="176" fontId="5" fillId="0" borderId="9" xfId="34" applyNumberFormat="1" applyFont="1" applyBorder="1" applyAlignment="1">
      <alignment horizontal="center" vertical="center" wrapText="1"/>
    </xf>
    <xf numFmtId="176" fontId="5" fillId="0" borderId="6" xfId="34" applyNumberFormat="1" applyFont="1" applyBorder="1" applyAlignment="1">
      <alignment horizontal="center" vertical="center" wrapText="1"/>
    </xf>
    <xf numFmtId="0" fontId="0" fillId="0" borderId="0" xfId="0" applyAlignment="1">
      <alignment horizontal="center" vertical="center" wrapText="1"/>
    </xf>
    <xf numFmtId="0" fontId="42" fillId="0" borderId="0" xfId="0" applyFont="1" applyAlignment="1">
      <alignment horizontal="center" vertical="center" wrapText="1"/>
    </xf>
    <xf numFmtId="0" fontId="0" fillId="0" borderId="0" xfId="0" applyAlignment="1">
      <alignment vertical="center"/>
    </xf>
    <xf numFmtId="0" fontId="42" fillId="0" borderId="0" xfId="0" applyFont="1" applyAlignment="1">
      <alignment horizontal="left" vertical="center" wrapText="1"/>
    </xf>
    <xf numFmtId="0" fontId="43" fillId="0" borderId="3" xfId="0" applyFont="1" applyBorder="1" applyAlignment="1">
      <alignment horizontal="center" vertical="center" wrapText="1"/>
    </xf>
    <xf numFmtId="0" fontId="43" fillId="0" borderId="8" xfId="0" applyFont="1" applyBorder="1" applyAlignment="1">
      <alignment horizontal="center" vertical="center" wrapText="1"/>
    </xf>
    <xf numFmtId="3" fontId="1" fillId="0" borderId="3" xfId="16" applyNumberFormat="1" applyFont="1" applyFill="1" applyBorder="1" applyAlignment="1" applyProtection="1">
      <alignment vertical="center"/>
    </xf>
    <xf numFmtId="0" fontId="42" fillId="0" borderId="8" xfId="0" applyFont="1" applyBorder="1" applyAlignment="1">
      <alignment horizontal="center" vertical="center" wrapText="1"/>
    </xf>
    <xf numFmtId="3" fontId="1" fillId="0" borderId="8" xfId="16" applyNumberFormat="1" applyFont="1" applyFill="1" applyBorder="1" applyAlignment="1" applyProtection="1">
      <alignment vertical="center"/>
    </xf>
    <xf numFmtId="0" fontId="42" fillId="0" borderId="4" xfId="0" applyFont="1" applyBorder="1" applyAlignment="1">
      <alignment horizontal="center" vertical="center" wrapText="1"/>
    </xf>
    <xf numFmtId="3" fontId="1" fillId="0" borderId="8" xfId="16" applyNumberFormat="1" applyFont="1" applyFill="1" applyBorder="1" applyAlignment="1" applyProtection="1">
      <alignment horizontal="left" vertical="center"/>
    </xf>
    <xf numFmtId="0" fontId="1" fillId="0" borderId="8" xfId="16" applyFont="1" applyFill="1" applyBorder="1" applyAlignment="1">
      <alignment horizontal="left" vertical="center"/>
    </xf>
    <xf numFmtId="3" fontId="1" fillId="2" borderId="8" xfId="23" applyNumberFormat="1" applyFont="1" applyFill="1" applyBorder="1" applyAlignment="1" applyProtection="1">
      <alignment vertical="center" wrapText="1"/>
    </xf>
    <xf numFmtId="0" fontId="1" fillId="0" borderId="3" xfId="16" applyFont="1" applyFill="1" applyBorder="1" applyAlignment="1">
      <alignment vertical="center"/>
    </xf>
    <xf numFmtId="3" fontId="5" fillId="0" borderId="3" xfId="16" applyNumberFormat="1" applyFont="1" applyFill="1" applyBorder="1" applyAlignment="1" applyProtection="1">
      <alignment vertical="center"/>
    </xf>
    <xf numFmtId="0" fontId="5" fillId="0" borderId="8" xfId="16" applyFont="1" applyFill="1" applyBorder="1" applyAlignment="1">
      <alignment horizontal="distributed" vertical="center"/>
    </xf>
    <xf numFmtId="0" fontId="5" fillId="0" borderId="3" xfId="16" applyFont="1" applyFill="1" applyBorder="1" applyAlignment="1">
      <alignment vertical="center"/>
    </xf>
    <xf numFmtId="0" fontId="5" fillId="0" borderId="8" xfId="16" applyFont="1" applyFill="1" applyBorder="1" applyAlignment="1">
      <alignment vertical="center"/>
    </xf>
    <xf numFmtId="0" fontId="1" fillId="0" borderId="8" xfId="16" applyFont="1" applyFill="1" applyBorder="1" applyAlignment="1">
      <alignment vertical="center"/>
    </xf>
    <xf numFmtId="1" fontId="1" fillId="0" borderId="8" xfId="16" applyNumberFormat="1" applyFont="1" applyFill="1" applyBorder="1" applyAlignment="1" applyProtection="1">
      <alignment vertical="center"/>
      <protection locked="0"/>
    </xf>
    <xf numFmtId="1" fontId="1" fillId="0" borderId="3" xfId="16" applyNumberFormat="1" applyFont="1" applyFill="1" applyBorder="1" applyAlignment="1" applyProtection="1">
      <alignment vertical="center"/>
      <protection locked="0"/>
    </xf>
    <xf numFmtId="0" fontId="5" fillId="0" borderId="5" xfId="16" applyFont="1" applyFill="1" applyBorder="1" applyAlignment="1">
      <alignment horizontal="center" vertical="center"/>
    </xf>
    <xf numFmtId="0" fontId="42" fillId="0" borderId="9" xfId="0" applyFont="1" applyBorder="1" applyAlignment="1">
      <alignment horizontal="center" vertical="center" wrapText="1"/>
    </xf>
    <xf numFmtId="0" fontId="5" fillId="0" borderId="9" xfId="16" applyFont="1" applyFill="1" applyBorder="1" applyAlignment="1">
      <alignment horizontal="center" vertical="center"/>
    </xf>
    <xf numFmtId="0" fontId="42" fillId="0" borderId="6" xfId="0" applyFont="1" applyBorder="1" applyAlignment="1">
      <alignment horizontal="center" vertical="center" wrapText="1"/>
    </xf>
    <xf numFmtId="176" fontId="39" fillId="0" borderId="4" xfId="0" applyNumberFormat="1" applyFont="1" applyFill="1" applyBorder="1" applyAlignment="1" applyProtection="1">
      <alignment horizontal="center" vertical="center" wrapText="1"/>
    </xf>
    <xf numFmtId="0" fontId="8" fillId="0" borderId="18" xfId="0" applyNumberFormat="1" applyFont="1" applyFill="1" applyBorder="1" applyAlignment="1" applyProtection="1">
      <alignment horizontal="center" vertical="center"/>
    </xf>
    <xf numFmtId="176" fontId="40" fillId="0" borderId="4" xfId="0" applyNumberFormat="1" applyFont="1" applyFill="1" applyBorder="1" applyAlignment="1" applyProtection="1">
      <alignment horizontal="center" vertical="center" wrapText="1"/>
    </xf>
    <xf numFmtId="176" fontId="39" fillId="0" borderId="6" xfId="0" applyNumberFormat="1" applyFont="1" applyFill="1" applyBorder="1" applyAlignment="1" applyProtection="1">
      <alignment horizontal="center" vertical="center" wrapText="1"/>
    </xf>
    <xf numFmtId="181" fontId="19" fillId="0" borderId="0" xfId="0" applyNumberFormat="1" applyFont="1" applyFill="1" applyAlignment="1">
      <alignment horizontal="center"/>
    </xf>
    <xf numFmtId="181"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0" fontId="32" fillId="0" borderId="0" xfId="0" applyFont="1" applyFill="1" applyAlignment="1">
      <alignment vertical="center"/>
    </xf>
    <xf numFmtId="0" fontId="4" fillId="0" borderId="0" xfId="0" applyFont="1" applyFill="1" applyAlignment="1">
      <alignment vertical="center"/>
    </xf>
    <xf numFmtId="0" fontId="0" fillId="3" borderId="0" xfId="0" applyFont="1" applyFill="1" applyAlignment="1">
      <alignment vertical="center"/>
    </xf>
    <xf numFmtId="0" fontId="5" fillId="0" borderId="0" xfId="0" applyFont="1" applyFill="1" applyAlignment="1">
      <alignment vertical="center"/>
    </xf>
    <xf numFmtId="0" fontId="0" fillId="0" borderId="0" xfId="0" applyFont="1" applyFill="1" applyAlignment="1">
      <alignment vertical="center"/>
    </xf>
    <xf numFmtId="0" fontId="22"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lignment vertical="center"/>
    </xf>
    <xf numFmtId="10" fontId="1" fillId="0" borderId="4" xfId="0" applyNumberFormat="1" applyFont="1" applyFill="1" applyBorder="1" applyAlignment="1">
      <alignment horizontal="center" vertical="center" wrapText="1"/>
    </xf>
    <xf numFmtId="10" fontId="1" fillId="3" borderId="4"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shrinkToFit="1"/>
    </xf>
    <xf numFmtId="10" fontId="5" fillId="0" borderId="6" xfId="0" applyNumberFormat="1" applyFont="1" applyFill="1" applyBorder="1" applyAlignment="1">
      <alignment horizontal="center" vertical="center" wrapText="1"/>
    </xf>
    <xf numFmtId="0" fontId="1" fillId="0" borderId="0" xfId="35"/>
    <xf numFmtId="0" fontId="16" fillId="0" borderId="0" xfId="44"/>
    <xf numFmtId="49" fontId="1" fillId="0" borderId="0" xfId="35" applyNumberFormat="1"/>
    <xf numFmtId="49" fontId="22" fillId="0" borderId="0" xfId="35" applyNumberFormat="1" applyFont="1"/>
    <xf numFmtId="0" fontId="32" fillId="3" borderId="8" xfId="0" applyFont="1" applyFill="1" applyBorder="1" applyAlignment="1">
      <alignment horizontal="center" vertical="center" wrapText="1"/>
    </xf>
    <xf numFmtId="0" fontId="1" fillId="3" borderId="8" xfId="0" applyFont="1" applyFill="1" applyBorder="1" applyAlignment="1">
      <alignment horizontal="center" vertical="center" shrinkToFit="1"/>
    </xf>
    <xf numFmtId="0" fontId="27" fillId="0" borderId="0" xfId="0" applyFont="1" applyFill="1" applyBorder="1" applyAlignment="1">
      <alignment horizontal="left" vertical="center" wrapText="1"/>
    </xf>
    <xf numFmtId="0" fontId="27" fillId="0" borderId="2" xfId="41" applyNumberFormat="1" applyFont="1" applyFill="1" applyBorder="1" applyAlignment="1" applyProtection="1">
      <alignment horizontal="center" vertical="center" wrapText="1"/>
      <protection locked="0"/>
    </xf>
    <xf numFmtId="0" fontId="18" fillId="0" borderId="0" xfId="0" applyFont="1" applyFill="1" applyAlignment="1">
      <alignment horizontal="center" vertical="center"/>
    </xf>
    <xf numFmtId="0" fontId="18" fillId="3" borderId="0" xfId="0" applyFont="1" applyFill="1" applyAlignment="1">
      <alignment horizontal="center" vertical="center"/>
    </xf>
    <xf numFmtId="0" fontId="21" fillId="0" borderId="0" xfId="0" applyFont="1" applyFill="1" applyAlignment="1">
      <alignment horizontal="center" vertical="center"/>
    </xf>
    <xf numFmtId="0" fontId="39" fillId="3" borderId="1" xfId="0" applyNumberFormat="1" applyFont="1" applyFill="1" applyBorder="1" applyAlignment="1" applyProtection="1">
      <alignment horizontal="center" vertical="center"/>
    </xf>
    <xf numFmtId="0" fontId="39" fillId="3" borderId="3" xfId="0" applyNumberFormat="1" applyFont="1" applyFill="1" applyBorder="1" applyAlignment="1" applyProtection="1">
      <alignment horizontal="center" vertical="center"/>
    </xf>
    <xf numFmtId="0" fontId="39" fillId="3" borderId="7" xfId="0" applyNumberFormat="1" applyFont="1" applyFill="1" applyBorder="1" applyAlignment="1" applyProtection="1">
      <alignment horizontal="center" vertical="center"/>
    </xf>
    <xf numFmtId="0" fontId="39" fillId="3" borderId="8" xfId="0" applyNumberFormat="1" applyFont="1" applyFill="1" applyBorder="1" applyAlignment="1" applyProtection="1">
      <alignment horizontal="center" vertical="center"/>
    </xf>
    <xf numFmtId="0" fontId="39" fillId="0" borderId="2" xfId="0" applyNumberFormat="1" applyFont="1" applyFill="1" applyBorder="1" applyAlignment="1" applyProtection="1">
      <alignment horizontal="center" vertical="center"/>
    </xf>
    <xf numFmtId="0" fontId="39" fillId="0" borderId="4" xfId="0" applyNumberFormat="1" applyFont="1" applyFill="1" applyBorder="1" applyAlignment="1" applyProtection="1">
      <alignment horizontal="center" vertical="center"/>
    </xf>
    <xf numFmtId="0" fontId="44" fillId="0" borderId="0" xfId="0" applyFont="1" applyAlignment="1">
      <alignment horizontal="center" vertical="center" wrapText="1"/>
    </xf>
    <xf numFmtId="0" fontId="42" fillId="0" borderId="1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4" xfId="0" applyFont="1" applyBorder="1" applyAlignment="1">
      <alignment horizontal="center" vertical="center" wrapText="1"/>
    </xf>
    <xf numFmtId="0" fontId="18" fillId="0" borderId="0" xfId="34" applyFont="1" applyAlignment="1">
      <alignment horizontal="center" vertical="center"/>
    </xf>
    <xf numFmtId="0" fontId="32" fillId="0" borderId="0" xfId="34" applyFont="1" applyBorder="1" applyAlignment="1">
      <alignment horizontal="center" vertical="center"/>
    </xf>
    <xf numFmtId="0" fontId="5" fillId="0" borderId="1" xfId="34" applyFont="1" applyBorder="1" applyAlignment="1">
      <alignment horizontal="center" vertical="center" wrapText="1"/>
    </xf>
    <xf numFmtId="0" fontId="5" fillId="0" borderId="7" xfId="34" applyFont="1" applyBorder="1" applyAlignment="1">
      <alignment horizontal="center" vertical="center" wrapText="1"/>
    </xf>
    <xf numFmtId="0" fontId="5" fillId="0" borderId="2" xfId="34" applyFont="1" applyBorder="1" applyAlignment="1">
      <alignment horizontal="center" vertical="center" wrapText="1"/>
    </xf>
    <xf numFmtId="0" fontId="5" fillId="0" borderId="3" xfId="34" applyFont="1" applyBorder="1" applyAlignment="1">
      <alignment horizontal="center" vertical="center" wrapText="1"/>
    </xf>
    <xf numFmtId="0" fontId="5" fillId="0" borderId="8" xfId="34" applyFont="1" applyBorder="1" applyAlignment="1">
      <alignment horizontal="center" vertical="center" wrapText="1"/>
    </xf>
    <xf numFmtId="0" fontId="5" fillId="0" borderId="4" xfId="34" applyFont="1" applyBorder="1" applyAlignment="1">
      <alignment horizontal="center" vertical="center" wrapText="1"/>
    </xf>
    <xf numFmtId="0" fontId="18" fillId="0" borderId="0" xfId="34" applyFont="1" applyAlignment="1">
      <alignment horizontal="center" vertical="center" wrapText="1"/>
    </xf>
    <xf numFmtId="0" fontId="32" fillId="0" borderId="0" xfId="34"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18" fillId="0" borderId="0" xfId="0" applyFont="1" applyFill="1" applyAlignment="1">
      <alignment horizontal="center" vertical="center" wrapText="1"/>
    </xf>
    <xf numFmtId="3" fontId="3" fillId="0" borderId="0" xfId="0" applyNumberFormat="1" applyFont="1" applyFill="1" applyAlignment="1">
      <alignment horizontal="center" vertical="center" wrapText="1"/>
    </xf>
    <xf numFmtId="0" fontId="1" fillId="0" borderId="0" xfId="0" applyFont="1" applyFill="1" applyBorder="1" applyAlignment="1">
      <alignment horizontal="right" vertical="center" wrapText="1"/>
    </xf>
    <xf numFmtId="0" fontId="19" fillId="0" borderId="0" xfId="0" applyFont="1" applyFill="1" applyBorder="1" applyAlignment="1">
      <alignment horizontal="right" vertical="center" wrapText="1"/>
    </xf>
    <xf numFmtId="0" fontId="0" fillId="0" borderId="0" xfId="0" applyFill="1" applyBorder="1" applyAlignment="1">
      <alignment wrapText="1"/>
    </xf>
    <xf numFmtId="0" fontId="39" fillId="3" borderId="2" xfId="0" applyNumberFormat="1" applyFont="1" applyFill="1" applyBorder="1" applyAlignment="1" applyProtection="1">
      <alignment horizontal="center" vertical="center"/>
    </xf>
    <xf numFmtId="0" fontId="39" fillId="3" borderId="4" xfId="0" applyNumberFormat="1" applyFont="1" applyFill="1" applyBorder="1" applyAlignment="1" applyProtection="1">
      <alignment horizontal="center" vertical="center"/>
    </xf>
    <xf numFmtId="0" fontId="3" fillId="0" borderId="0" xfId="25" applyFont="1" applyFill="1" applyBorder="1" applyAlignment="1" applyProtection="1">
      <alignment horizontal="center" vertical="center" wrapText="1"/>
      <protection locked="0"/>
    </xf>
    <xf numFmtId="0" fontId="3" fillId="0" borderId="0" xfId="25" applyFont="1" applyFill="1" applyBorder="1" applyAlignment="1" applyProtection="1">
      <alignment horizontal="left" vertical="center" wrapText="1"/>
      <protection locked="0"/>
    </xf>
    <xf numFmtId="0" fontId="1" fillId="0" borderId="0" xfId="7" applyFont="1" applyFill="1" applyBorder="1" applyAlignment="1">
      <alignment horizontal="right" vertical="center" wrapText="1"/>
    </xf>
    <xf numFmtId="0" fontId="1" fillId="0" borderId="0" xfId="7" applyFont="1" applyFill="1" applyBorder="1" applyAlignment="1">
      <alignment horizontal="left" vertical="center" wrapText="1"/>
    </xf>
    <xf numFmtId="0" fontId="5" fillId="0" borderId="3" xfId="41" applyNumberFormat="1" applyFont="1" applyFill="1" applyBorder="1" applyAlignment="1" applyProtection="1">
      <alignment horizontal="center" vertical="center" wrapText="1"/>
      <protection locked="0"/>
    </xf>
    <xf numFmtId="0" fontId="5" fillId="0" borderId="8" xfId="41" applyNumberFormat="1" applyFont="1" applyFill="1" applyBorder="1" applyAlignment="1" applyProtection="1">
      <alignment horizontal="left" vertical="center" wrapText="1"/>
      <protection locked="0"/>
    </xf>
    <xf numFmtId="0" fontId="3" fillId="3" borderId="0" xfId="31" applyFont="1" applyFill="1" applyBorder="1" applyAlignment="1">
      <alignment horizontal="center" vertical="center" wrapText="1"/>
    </xf>
    <xf numFmtId="0" fontId="33" fillId="3" borderId="7" xfId="36" applyFont="1" applyFill="1" applyBorder="1" applyAlignment="1" applyProtection="1">
      <alignment horizontal="center" vertical="center" wrapText="1"/>
      <protection locked="0"/>
    </xf>
    <xf numFmtId="0" fontId="33" fillId="3" borderId="2" xfId="36" applyFont="1" applyFill="1" applyBorder="1" applyAlignment="1" applyProtection="1">
      <alignment horizontal="center" vertical="center" wrapText="1"/>
      <protection locked="0"/>
    </xf>
    <xf numFmtId="0" fontId="33" fillId="3" borderId="1" xfId="36" applyFont="1" applyFill="1" applyBorder="1" applyAlignment="1" applyProtection="1">
      <alignment horizontal="center" vertical="center" wrapText="1"/>
      <protection locked="0"/>
    </xf>
    <xf numFmtId="0" fontId="33" fillId="3" borderId="3" xfId="36" applyFont="1" applyFill="1" applyBorder="1" applyAlignment="1" applyProtection="1">
      <alignment horizontal="center" vertical="center" wrapText="1"/>
      <protection locked="0"/>
    </xf>
    <xf numFmtId="0" fontId="3" fillId="0" borderId="0" xfId="30" applyFont="1" applyFill="1" applyBorder="1" applyAlignment="1">
      <alignment horizontal="center" vertical="center" wrapText="1" shrinkToFit="1"/>
    </xf>
    <xf numFmtId="176" fontId="3" fillId="0" borderId="0" xfId="30" applyNumberFormat="1" applyFont="1" applyFill="1" applyBorder="1" applyAlignment="1">
      <alignment horizontal="center" vertical="center" wrapText="1" shrinkToFit="1"/>
    </xf>
    <xf numFmtId="0" fontId="3" fillId="0" borderId="0" xfId="24" applyFont="1" applyFill="1" applyBorder="1" applyAlignment="1" applyProtection="1">
      <alignment horizontal="center" vertical="center"/>
      <protection locked="0"/>
    </xf>
    <xf numFmtId="0" fontId="1" fillId="0" borderId="0" xfId="24" applyFont="1" applyFill="1" applyBorder="1" applyAlignment="1" applyProtection="1">
      <alignment horizontal="right" vertical="center"/>
      <protection locked="0"/>
    </xf>
    <xf numFmtId="0" fontId="1" fillId="0" borderId="0" xfId="24" applyNumberFormat="1" applyFont="1" applyFill="1" applyBorder="1" applyAlignment="1" applyProtection="1">
      <alignment horizontal="right" vertical="center"/>
      <protection locked="0"/>
    </xf>
    <xf numFmtId="0" fontId="6" fillId="0" borderId="0" xfId="24"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protection locked="0"/>
    </xf>
    <xf numFmtId="0" fontId="6" fillId="3" borderId="0" xfId="31" applyFont="1" applyFill="1" applyBorder="1" applyAlignment="1">
      <alignment horizontal="center" vertical="center" wrapText="1"/>
    </xf>
    <xf numFmtId="0" fontId="33" fillId="3" borderId="20" xfId="36" applyFont="1" applyFill="1" applyBorder="1" applyAlignment="1" applyProtection="1">
      <alignment horizontal="center" vertical="center" wrapText="1"/>
      <protection locked="0"/>
    </xf>
    <xf numFmtId="0" fontId="33" fillId="3" borderId="21" xfId="36" applyFont="1" applyFill="1" applyBorder="1" applyAlignment="1" applyProtection="1">
      <alignment horizontal="center" vertical="center" wrapText="1"/>
      <protection locked="0"/>
    </xf>
    <xf numFmtId="0" fontId="33" fillId="3" borderId="22" xfId="36" applyFont="1" applyFill="1" applyBorder="1" applyAlignment="1" applyProtection="1">
      <alignment horizontal="center" vertical="center" wrapText="1"/>
      <protection locked="0"/>
    </xf>
    <xf numFmtId="0" fontId="33" fillId="3" borderId="23" xfId="36" applyFont="1" applyFill="1" applyBorder="1" applyAlignment="1" applyProtection="1">
      <alignment horizontal="center" vertical="center" wrapText="1"/>
      <protection locked="0"/>
    </xf>
    <xf numFmtId="3" fontId="3" fillId="0" borderId="0" xfId="33" applyNumberFormat="1" applyFont="1" applyFill="1" applyBorder="1" applyAlignment="1" applyProtection="1">
      <alignment horizontal="center" vertical="center" wrapText="1"/>
      <protection locked="0"/>
    </xf>
    <xf numFmtId="177" fontId="1" fillId="0" borderId="19" xfId="37" applyNumberFormat="1" applyFont="1" applyFill="1" applyBorder="1" applyAlignment="1">
      <alignment horizontal="center" vertical="center" wrapText="1"/>
    </xf>
    <xf numFmtId="3" fontId="6" fillId="0" borderId="0" xfId="33" applyNumberFormat="1" applyFont="1" applyFill="1" applyBorder="1" applyAlignment="1" applyProtection="1">
      <alignment horizontal="center" vertical="center" wrapText="1"/>
      <protection locked="0"/>
    </xf>
    <xf numFmtId="0" fontId="3" fillId="3" borderId="0" xfId="31" applyFont="1" applyFill="1" applyBorder="1" applyAlignment="1">
      <alignment horizontal="center" vertical="center" wrapText="1" shrinkToFit="1"/>
    </xf>
    <xf numFmtId="0" fontId="3" fillId="3" borderId="0" xfId="31" applyFont="1" applyFill="1" applyBorder="1" applyAlignment="1">
      <alignment horizontal="center" vertical="center" shrinkToFit="1"/>
    </xf>
    <xf numFmtId="176" fontId="32" fillId="3" borderId="7" xfId="31" applyNumberFormat="1" applyFont="1" applyFill="1" applyBorder="1" applyAlignment="1">
      <alignment horizontal="center" vertical="center"/>
    </xf>
    <xf numFmtId="176" fontId="32" fillId="3" borderId="2" xfId="31" applyNumberFormat="1" applyFont="1" applyFill="1" applyBorder="1" applyAlignment="1">
      <alignment horizontal="center" vertical="center"/>
    </xf>
    <xf numFmtId="0" fontId="34" fillId="3" borderId="1" xfId="9" applyFont="1" applyFill="1" applyBorder="1" applyAlignment="1">
      <alignment horizontal="center" vertical="center" wrapText="1"/>
    </xf>
    <xf numFmtId="0" fontId="34" fillId="3" borderId="3" xfId="9" applyFont="1" applyFill="1" applyBorder="1" applyAlignment="1">
      <alignment horizontal="center" vertical="center" wrapText="1"/>
    </xf>
    <xf numFmtId="0" fontId="32" fillId="3" borderId="7" xfId="27" applyNumberFormat="1" applyFont="1" applyFill="1" applyBorder="1" applyAlignment="1" applyProtection="1">
      <alignment horizontal="center" vertical="center" wrapText="1" shrinkToFit="1"/>
      <protection locked="0"/>
    </xf>
    <xf numFmtId="0" fontId="32" fillId="3" borderId="8" xfId="27" applyNumberFormat="1" applyFont="1" applyFill="1" applyBorder="1" applyAlignment="1" applyProtection="1">
      <alignment horizontal="center" vertical="center" wrapText="1" shrinkToFit="1"/>
      <protection locked="0"/>
    </xf>
    <xf numFmtId="0" fontId="3" fillId="0" borderId="0" xfId="0" applyNumberFormat="1" applyFont="1" applyFill="1" applyAlignment="1" applyProtection="1">
      <alignment horizontal="center" vertical="center"/>
      <protection locked="0"/>
    </xf>
    <xf numFmtId="0" fontId="1" fillId="0" borderId="0" xfId="0" applyFont="1" applyFill="1" applyAlignment="1" applyProtection="1">
      <alignment horizontal="right" vertical="center"/>
      <protection locked="0"/>
    </xf>
    <xf numFmtId="3" fontId="3" fillId="0" borderId="0" xfId="42" applyNumberFormat="1" applyFont="1" applyFill="1" applyBorder="1" applyAlignment="1" applyProtection="1">
      <alignment horizontal="center" vertical="center" wrapText="1"/>
      <protection locked="0"/>
    </xf>
    <xf numFmtId="0" fontId="3" fillId="3" borderId="0" xfId="26" applyFont="1" applyFill="1" applyBorder="1" applyAlignment="1" applyProtection="1">
      <alignment horizontal="center" vertical="center" wrapText="1" shrinkToFit="1"/>
      <protection locked="0"/>
    </xf>
    <xf numFmtId="0" fontId="6" fillId="3" borderId="0" xfId="26" applyFont="1" applyFill="1" applyBorder="1" applyAlignment="1" applyProtection="1">
      <alignment horizontal="center" vertical="center" wrapText="1" shrinkToFit="1"/>
      <protection locked="0"/>
    </xf>
    <xf numFmtId="0" fontId="3" fillId="0" borderId="0" xfId="40" applyNumberFormat="1" applyFont="1" applyFill="1" applyBorder="1" applyAlignment="1">
      <alignment horizontal="center" vertical="center" wrapText="1"/>
    </xf>
    <xf numFmtId="0" fontId="2" fillId="0" borderId="0" xfId="3" applyFont="1" applyFill="1" applyBorder="1" applyAlignment="1">
      <alignment horizontal="left" vertical="center" wrapText="1"/>
    </xf>
    <xf numFmtId="0" fontId="2" fillId="0" borderId="0" xfId="3" applyFont="1" applyFill="1" applyAlignment="1">
      <alignment horizontal="left" vertical="center"/>
    </xf>
    <xf numFmtId="178" fontId="1" fillId="0" borderId="0" xfId="3" applyNumberFormat="1" applyFont="1" applyFill="1" applyBorder="1" applyAlignment="1">
      <alignment horizontal="center" vertical="center" wrapText="1"/>
    </xf>
    <xf numFmtId="178" fontId="4" fillId="0" borderId="11" xfId="3" applyNumberFormat="1" applyFont="1" applyFill="1" applyBorder="1" applyAlignment="1">
      <alignment horizontal="center" vertical="center" wrapText="1"/>
    </xf>
    <xf numFmtId="178" fontId="4" fillId="0" borderId="24" xfId="3" applyNumberFormat="1" applyFont="1" applyFill="1" applyBorder="1" applyAlignment="1">
      <alignment horizontal="center" vertical="center" wrapText="1"/>
    </xf>
    <xf numFmtId="178" fontId="4" fillId="0" borderId="25" xfId="3" applyNumberFormat="1" applyFont="1" applyFill="1" applyBorder="1" applyAlignment="1">
      <alignment horizontal="center" vertical="center" wrapText="1"/>
    </xf>
    <xf numFmtId="178" fontId="4" fillId="0" borderId="7" xfId="3" applyNumberFormat="1" applyFont="1" applyFill="1" applyBorder="1" applyAlignment="1">
      <alignment horizontal="center" vertical="center" wrapText="1"/>
    </xf>
    <xf numFmtId="178" fontId="4" fillId="0" borderId="2" xfId="3"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0" fontId="4" fillId="0" borderId="3" xfId="3" applyFont="1" applyFill="1" applyBorder="1" applyAlignment="1">
      <alignment horizontal="center" vertical="center" wrapText="1"/>
    </xf>
    <xf numFmtId="178" fontId="4" fillId="0" borderId="8" xfId="3" applyNumberFormat="1" applyFont="1" applyFill="1" applyBorder="1" applyAlignment="1">
      <alignment horizontal="center" vertical="center" wrapText="1"/>
    </xf>
    <xf numFmtId="0" fontId="3" fillId="0" borderId="0" xfId="40" applyNumberFormat="1" applyFont="1" applyFill="1" applyBorder="1" applyAlignment="1">
      <alignment horizontal="center" vertical="center"/>
    </xf>
    <xf numFmtId="0" fontId="4" fillId="0" borderId="7"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3" fillId="0" borderId="0" xfId="10" applyFont="1" applyFill="1" applyBorder="1" applyAlignment="1">
      <alignment horizontal="center" vertical="center" wrapText="1"/>
    </xf>
    <xf numFmtId="0" fontId="2" fillId="0" borderId="0" xfId="3" applyFont="1" applyFill="1" applyBorder="1" applyAlignment="1">
      <alignment vertical="center" wrapText="1"/>
    </xf>
  </cellXfs>
  <cellStyles count="45">
    <cellStyle name="_ET_STYLE_NoName_00_" xfId="1"/>
    <cellStyle name="百分比 2 2" xfId="2"/>
    <cellStyle name="常规" xfId="0" builtinId="0"/>
    <cellStyle name="常规 10 2 3" xfId="3"/>
    <cellStyle name="常规 10 3" xfId="4"/>
    <cellStyle name="常规 100" xfId="5"/>
    <cellStyle name="常规 104" xfId="6"/>
    <cellStyle name="常规 104 2" xfId="7"/>
    <cellStyle name="常规 104 2 2" xfId="8"/>
    <cellStyle name="常规 104 3" xfId="9"/>
    <cellStyle name="常规 107" xfId="10"/>
    <cellStyle name="常规 107 2" xfId="11"/>
    <cellStyle name="常规 11 3 2" xfId="12"/>
    <cellStyle name="常规 112 2 2" xfId="13"/>
    <cellStyle name="常规 112 3 2" xfId="14"/>
    <cellStyle name="常规 12" xfId="15"/>
    <cellStyle name="常规 2" xfId="16"/>
    <cellStyle name="常规 2 2" xfId="17"/>
    <cellStyle name="常规 3" xfId="18"/>
    <cellStyle name="常规 4" xfId="19"/>
    <cellStyle name="常规 5" xfId="20"/>
    <cellStyle name="常规 6" xfId="21"/>
    <cellStyle name="常规 6 2" xfId="22"/>
    <cellStyle name="常规_01省级" xfId="23"/>
    <cellStyle name="常规_11月小本" xfId="24"/>
    <cellStyle name="常规_11月小本 2" xfId="25"/>
    <cellStyle name="常规_11月小本 2 2" xfId="26"/>
    <cellStyle name="常规_11月小本 3" xfId="27"/>
    <cellStyle name="常规_2009年初两会支出调整后（国库处）" xfId="28"/>
    <cellStyle name="常规_2009年初两会支出调整后（国库处） 2" xfId="29"/>
    <cellStyle name="常规_2012年国有资本经营预算报表（只含山东省本级报省人代会审议2）" xfId="30"/>
    <cellStyle name="常规_2012年国有资本经营预算报表（只含山东省本级报省人代会审议2） 2" xfId="31"/>
    <cellStyle name="常规_2012年国有资本经营预算报表（只含山东省本级报省人代会审议2） 3" xfId="32"/>
    <cellStyle name="常规_2015年国资预算表（报预算处2）" xfId="33"/>
    <cellStyle name="常规_2016年预算表格-2015-11-16（企业处）" xfId="34"/>
    <cellStyle name="常规_norma1" xfId="35"/>
    <cellStyle name="常规_表18 3" xfId="36"/>
    <cellStyle name="常规_表262014年山东省社会保险基金预算收支草案表（1月3日）" xfId="37"/>
    <cellStyle name="常规_表262014年山东省社会保险基金预算收支草案表（1月3日） 2" xfId="38"/>
    <cellStyle name="常规_东营区人大预算20170313" xfId="39"/>
    <cellStyle name="常规_各市及省级预算外年终数据(2008年1月1日) 2" xfId="40"/>
    <cellStyle name="常规_人代会表(0107填报） 2" xfId="41"/>
    <cellStyle name="常规_社保处（2015年社会保险基金预算）(2)" xfId="42"/>
    <cellStyle name="千位分隔[0] 2 2" xfId="43"/>
    <cellStyle name="样式 1" xfId="4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31185;/1&#39044;&#31639;/1&#39044;&#31639;&#20844;&#24320;/2021/2021&#39044;&#31639;&#32534;&#21046;/&#24066;&#30452;&#25353;&#21151;&#33021;&#31185;&#30446;&#21040;&#39033;&#32423;&#20998;&#31867;2.2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538;&#21153;&#22788;&#27169;&#26495;/&#24066;&#30452;&#25353;&#21151;&#33021;&#31185;&#30446;&#21040;&#39033;&#32423;&#20998;&#31867;2.21&#29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66;&#30452;&#25353;&#21151;&#33021;&#31185;&#30446;&#21040;&#39033;&#32423;&#20998;&#31867;2.21&#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F142"/>
  <sheetViews>
    <sheetView topLeftCell="B1" zoomScaleSheetLayoutView="100" workbookViewId="0"/>
  </sheetViews>
  <sheetFormatPr defaultColWidth="10.28515625" defaultRowHeight="15"/>
  <cols>
    <col min="1" max="1" width="22" style="530" hidden="1" customWidth="1"/>
    <col min="2" max="2" width="7.5703125" style="531" customWidth="1"/>
    <col min="3" max="3" width="36.42578125" style="532" hidden="1" customWidth="1"/>
    <col min="4" max="6" width="10.28515625" style="530" hidden="1" customWidth="1"/>
    <col min="7" max="16384" width="10.28515625" style="530"/>
  </cols>
  <sheetData>
    <row r="1" spans="2:3">
      <c r="B1" s="531" t="s">
        <v>0</v>
      </c>
      <c r="C1" s="532" t="s">
        <v>1</v>
      </c>
    </row>
    <row r="2" spans="2:3">
      <c r="B2" s="531" t="s">
        <v>2</v>
      </c>
      <c r="C2" s="532" t="s">
        <v>3</v>
      </c>
    </row>
    <row r="3" spans="2:3" ht="15.75">
      <c r="B3" s="531" t="s">
        <v>2</v>
      </c>
      <c r="C3" s="533" t="s">
        <v>4</v>
      </c>
    </row>
    <row r="4" spans="2:3">
      <c r="B4" s="531" t="s">
        <v>2</v>
      </c>
      <c r="C4" s="532" t="s">
        <v>5</v>
      </c>
    </row>
    <row r="5" spans="2:3">
      <c r="B5" s="531" t="s">
        <v>2</v>
      </c>
      <c r="C5" s="532" t="s">
        <v>6</v>
      </c>
    </row>
    <row r="6" spans="2:3">
      <c r="B6" s="531" t="s">
        <v>2</v>
      </c>
      <c r="C6" s="532" t="s">
        <v>7</v>
      </c>
    </row>
    <row r="7" spans="2:3">
      <c r="B7" s="531" t="s">
        <v>2</v>
      </c>
      <c r="C7" s="532" t="s">
        <v>8</v>
      </c>
    </row>
    <row r="8" spans="2:3">
      <c r="B8" s="531" t="s">
        <v>2</v>
      </c>
      <c r="C8" s="532" t="s">
        <v>9</v>
      </c>
    </row>
    <row r="9" spans="2:3">
      <c r="B9" s="531" t="s">
        <v>2</v>
      </c>
      <c r="C9" s="532" t="s">
        <v>10</v>
      </c>
    </row>
    <row r="10" spans="2:3" ht="15.75">
      <c r="B10" s="531" t="s">
        <v>2</v>
      </c>
      <c r="C10" s="533" t="s">
        <v>11</v>
      </c>
    </row>
    <row r="11" spans="2:3" ht="15.75">
      <c r="B11" s="531" t="s">
        <v>2</v>
      </c>
      <c r="C11" s="533" t="s">
        <v>12</v>
      </c>
    </row>
    <row r="12" spans="2:3" ht="15.75">
      <c r="B12" s="531" t="s">
        <v>2</v>
      </c>
      <c r="C12" s="533" t="s">
        <v>13</v>
      </c>
    </row>
    <row r="13" spans="2:3">
      <c r="B13" s="531" t="s">
        <v>14</v>
      </c>
      <c r="C13" s="532" t="s">
        <v>15</v>
      </c>
    </row>
    <row r="14" spans="2:3" ht="15.75">
      <c r="B14" s="531" t="s">
        <v>16</v>
      </c>
      <c r="C14" s="533" t="s">
        <v>10</v>
      </c>
    </row>
    <row r="15" spans="2:3" ht="15.75">
      <c r="B15" s="531" t="s">
        <v>17</v>
      </c>
      <c r="C15" s="533" t="s">
        <v>18</v>
      </c>
    </row>
    <row r="16" spans="2:3" ht="15.75">
      <c r="B16" s="531" t="s">
        <v>19</v>
      </c>
      <c r="C16" s="533" t="s">
        <v>11</v>
      </c>
    </row>
    <row r="17" spans="2:3" ht="15.75">
      <c r="B17" s="531" t="s">
        <v>20</v>
      </c>
      <c r="C17" s="533" t="s">
        <v>21</v>
      </c>
    </row>
    <row r="18" spans="2:3" ht="15.75">
      <c r="B18" s="531" t="s">
        <v>22</v>
      </c>
      <c r="C18" s="533" t="s">
        <v>23</v>
      </c>
    </row>
    <row r="19" spans="2:3" ht="15.75">
      <c r="B19" s="531" t="s">
        <v>24</v>
      </c>
      <c r="C19" s="533" t="s">
        <v>10</v>
      </c>
    </row>
    <row r="20" spans="2:3" ht="15.75">
      <c r="B20" s="531" t="s">
        <v>25</v>
      </c>
      <c r="C20" s="533" t="s">
        <v>18</v>
      </c>
    </row>
    <row r="21" spans="2:3">
      <c r="B21" s="531" t="s">
        <v>26</v>
      </c>
      <c r="C21" s="532" t="s">
        <v>27</v>
      </c>
    </row>
    <row r="22" spans="2:3">
      <c r="B22" s="531" t="s">
        <v>28</v>
      </c>
      <c r="C22" s="532" t="s">
        <v>29</v>
      </c>
    </row>
    <row r="23" spans="2:3" ht="15.75">
      <c r="B23" s="531" t="s">
        <v>30</v>
      </c>
      <c r="C23" s="533" t="s">
        <v>31</v>
      </c>
    </row>
    <row r="24" spans="2:3" ht="15.75">
      <c r="B24" s="531" t="s">
        <v>32</v>
      </c>
      <c r="C24" s="533" t="s">
        <v>33</v>
      </c>
    </row>
    <row r="25" spans="2:3">
      <c r="B25" s="531" t="s">
        <v>34</v>
      </c>
      <c r="C25" s="532" t="s">
        <v>35</v>
      </c>
    </row>
    <row r="26" spans="2:3" ht="15.75">
      <c r="B26" s="531" t="s">
        <v>36</v>
      </c>
      <c r="C26" s="533" t="s">
        <v>37</v>
      </c>
    </row>
    <row r="27" spans="2:3" ht="15.75">
      <c r="B27" s="531" t="s">
        <v>38</v>
      </c>
      <c r="C27" s="533" t="s">
        <v>39</v>
      </c>
    </row>
    <row r="28" spans="2:3" ht="15.75">
      <c r="B28" s="531" t="s">
        <v>40</v>
      </c>
      <c r="C28" s="533" t="s">
        <v>41</v>
      </c>
    </row>
    <row r="29" spans="2:3" ht="15.75">
      <c r="B29" s="531" t="s">
        <v>42</v>
      </c>
      <c r="C29" s="533" t="s">
        <v>43</v>
      </c>
    </row>
    <row r="30" spans="2:3" ht="15.75">
      <c r="B30" s="531" t="s">
        <v>44</v>
      </c>
      <c r="C30" s="533" t="s">
        <v>45</v>
      </c>
    </row>
    <row r="31" spans="2:3" ht="15.75">
      <c r="B31" s="531" t="s">
        <v>46</v>
      </c>
      <c r="C31" s="533" t="s">
        <v>47</v>
      </c>
    </row>
    <row r="32" spans="2:3" ht="15.75">
      <c r="B32" s="531" t="s">
        <v>48</v>
      </c>
      <c r="C32" s="533" t="s">
        <v>49</v>
      </c>
    </row>
    <row r="33" spans="2:3" ht="15.75">
      <c r="B33" s="531" t="s">
        <v>50</v>
      </c>
      <c r="C33" s="533" t="s">
        <v>51</v>
      </c>
    </row>
    <row r="34" spans="2:3" ht="15.75">
      <c r="B34" s="531" t="s">
        <v>52</v>
      </c>
      <c r="C34" s="533" t="s">
        <v>53</v>
      </c>
    </row>
    <row r="35" spans="2:3">
      <c r="B35" s="531" t="s">
        <v>54</v>
      </c>
      <c r="C35" s="532" t="s">
        <v>18</v>
      </c>
    </row>
    <row r="36" spans="2:3" ht="15.75">
      <c r="B36" s="531" t="s">
        <v>55</v>
      </c>
      <c r="C36" s="533" t="s">
        <v>56</v>
      </c>
    </row>
    <row r="37" spans="2:3">
      <c r="B37" s="531" t="s">
        <v>57</v>
      </c>
      <c r="C37" s="532" t="s">
        <v>58</v>
      </c>
    </row>
    <row r="38" spans="2:3">
      <c r="B38" s="531" t="s">
        <v>59</v>
      </c>
      <c r="C38" s="532" t="s">
        <v>60</v>
      </c>
    </row>
    <row r="39" spans="2:3">
      <c r="B39" s="531" t="s">
        <v>61</v>
      </c>
      <c r="C39" s="532" t="s">
        <v>62</v>
      </c>
    </row>
    <row r="40" spans="2:3">
      <c r="B40" s="531" t="s">
        <v>63</v>
      </c>
      <c r="C40" s="532" t="s">
        <v>64</v>
      </c>
    </row>
    <row r="41" spans="2:3">
      <c r="B41" s="531" t="s">
        <v>65</v>
      </c>
      <c r="C41" s="532" t="s">
        <v>66</v>
      </c>
    </row>
    <row r="42" spans="2:3">
      <c r="B42" s="531" t="s">
        <v>67</v>
      </c>
      <c r="C42" s="532" t="s">
        <v>68</v>
      </c>
    </row>
    <row r="43" spans="2:3" ht="15.75">
      <c r="B43" s="531" t="s">
        <v>69</v>
      </c>
      <c r="C43" s="533" t="s">
        <v>70</v>
      </c>
    </row>
    <row r="44" spans="2:3" ht="15.75">
      <c r="B44" s="531" t="s">
        <v>71</v>
      </c>
      <c r="C44" s="533" t="s">
        <v>72</v>
      </c>
    </row>
    <row r="45" spans="2:3" ht="15.75">
      <c r="B45" s="531" t="s">
        <v>73</v>
      </c>
      <c r="C45" s="533" t="s">
        <v>74</v>
      </c>
    </row>
    <row r="46" spans="2:3">
      <c r="B46" s="531" t="s">
        <v>75</v>
      </c>
      <c r="C46" s="532" t="s">
        <v>76</v>
      </c>
    </row>
    <row r="47" spans="2:3">
      <c r="B47" s="531" t="s">
        <v>77</v>
      </c>
      <c r="C47" s="532" t="s">
        <v>78</v>
      </c>
    </row>
    <row r="48" spans="2:3">
      <c r="B48" s="531" t="s">
        <v>79</v>
      </c>
      <c r="C48" s="532" t="s">
        <v>80</v>
      </c>
    </row>
    <row r="49" spans="2:3">
      <c r="B49" s="531" t="s">
        <v>81</v>
      </c>
      <c r="C49" s="532" t="s">
        <v>82</v>
      </c>
    </row>
    <row r="50" spans="2:3">
      <c r="B50" s="531" t="s">
        <v>83</v>
      </c>
      <c r="C50" s="532" t="s">
        <v>84</v>
      </c>
    </row>
    <row r="51" spans="2:3" ht="15.75">
      <c r="B51" s="531" t="s">
        <v>85</v>
      </c>
      <c r="C51" s="533" t="s">
        <v>86</v>
      </c>
    </row>
    <row r="52" spans="2:3" ht="15.75">
      <c r="B52" s="531" t="s">
        <v>87</v>
      </c>
      <c r="C52" s="532" t="s">
        <v>88</v>
      </c>
    </row>
    <row r="53" spans="2:3" ht="15.75">
      <c r="B53" s="531" t="s">
        <v>89</v>
      </c>
      <c r="C53" s="533" t="s">
        <v>90</v>
      </c>
    </row>
    <row r="54" spans="2:3" ht="15.75">
      <c r="B54" s="531" t="s">
        <v>91</v>
      </c>
      <c r="C54" s="533" t="s">
        <v>92</v>
      </c>
    </row>
    <row r="55" spans="2:3" ht="15.75">
      <c r="B55" s="531" t="s">
        <v>93</v>
      </c>
      <c r="C55" s="533" t="s">
        <v>94</v>
      </c>
    </row>
    <row r="56" spans="2:3" ht="15.75">
      <c r="B56" s="531" t="s">
        <v>95</v>
      </c>
      <c r="C56" s="533" t="s">
        <v>96</v>
      </c>
    </row>
    <row r="57" spans="2:3" ht="15.75">
      <c r="B57" s="531" t="s">
        <v>97</v>
      </c>
      <c r="C57" s="533" t="s">
        <v>98</v>
      </c>
    </row>
    <row r="58" spans="2:3" ht="15.75">
      <c r="B58" s="531" t="s">
        <v>99</v>
      </c>
      <c r="C58" s="533" t="s">
        <v>100</v>
      </c>
    </row>
    <row r="59" spans="2:3" ht="15.75">
      <c r="B59" s="531" t="s">
        <v>101</v>
      </c>
      <c r="C59" s="533" t="s">
        <v>102</v>
      </c>
    </row>
    <row r="60" spans="2:3" ht="15.75">
      <c r="B60" s="531" t="s">
        <v>103</v>
      </c>
      <c r="C60" s="533" t="s">
        <v>104</v>
      </c>
    </row>
    <row r="61" spans="2:3" ht="15.75">
      <c r="B61" s="531" t="s">
        <v>105</v>
      </c>
      <c r="C61" s="533" t="s">
        <v>106</v>
      </c>
    </row>
    <row r="62" spans="2:3" ht="15.75">
      <c r="B62" s="531" t="s">
        <v>107</v>
      </c>
      <c r="C62" s="533" t="s">
        <v>108</v>
      </c>
    </row>
    <row r="63" spans="2:3">
      <c r="B63" s="531" t="s">
        <v>109</v>
      </c>
      <c r="C63" s="532" t="s">
        <v>110</v>
      </c>
    </row>
    <row r="64" spans="2:3">
      <c r="B64" s="531" t="s">
        <v>111</v>
      </c>
      <c r="C64" s="532" t="s">
        <v>112</v>
      </c>
    </row>
    <row r="65" spans="2:3">
      <c r="B65" s="531" t="s">
        <v>113</v>
      </c>
      <c r="C65" s="532" t="s">
        <v>114</v>
      </c>
    </row>
    <row r="66" spans="2:3">
      <c r="B66" s="531" t="s">
        <v>115</v>
      </c>
      <c r="C66" s="532" t="s">
        <v>116</v>
      </c>
    </row>
    <row r="67" spans="2:3">
      <c r="B67" s="531" t="s">
        <v>117</v>
      </c>
      <c r="C67" s="532" t="s">
        <v>10</v>
      </c>
    </row>
    <row r="68" spans="2:3" ht="15.75">
      <c r="B68" s="531" t="s">
        <v>118</v>
      </c>
      <c r="C68" s="533" t="s">
        <v>119</v>
      </c>
    </row>
    <row r="69" spans="2:3" ht="15.75">
      <c r="B69" s="531" t="s">
        <v>120</v>
      </c>
      <c r="C69" s="533" t="s">
        <v>121</v>
      </c>
    </row>
    <row r="70" spans="2:3" ht="15.75">
      <c r="B70" s="531" t="s">
        <v>122</v>
      </c>
      <c r="C70" s="533" t="s">
        <v>123</v>
      </c>
    </row>
    <row r="71" spans="2:3" ht="15.75">
      <c r="B71" s="531" t="s">
        <v>124</v>
      </c>
      <c r="C71" s="533" t="s">
        <v>125</v>
      </c>
    </row>
    <row r="72" spans="2:3" ht="15.75">
      <c r="B72" s="531" t="s">
        <v>126</v>
      </c>
      <c r="C72" s="533" t="s">
        <v>127</v>
      </c>
    </row>
    <row r="73" spans="2:3" ht="15.75">
      <c r="B73" s="531" t="s">
        <v>128</v>
      </c>
      <c r="C73" s="533" t="s">
        <v>129</v>
      </c>
    </row>
    <row r="74" spans="2:3">
      <c r="B74" s="531" t="s">
        <v>130</v>
      </c>
      <c r="C74" s="532" t="s">
        <v>131</v>
      </c>
    </row>
    <row r="75" spans="2:3" ht="15.75">
      <c r="B75" s="531" t="s">
        <v>132</v>
      </c>
      <c r="C75" s="533" t="s">
        <v>133</v>
      </c>
    </row>
    <row r="76" spans="2:3" ht="15.75">
      <c r="B76" s="531" t="s">
        <v>134</v>
      </c>
      <c r="C76" s="533" t="s">
        <v>135</v>
      </c>
    </row>
    <row r="77" spans="2:3">
      <c r="B77" s="531" t="s">
        <v>136</v>
      </c>
      <c r="C77" s="532" t="s">
        <v>137</v>
      </c>
    </row>
    <row r="78" spans="2:3" ht="15.75">
      <c r="B78" s="531" t="s">
        <v>138</v>
      </c>
      <c r="C78" s="533" t="s">
        <v>98</v>
      </c>
    </row>
    <row r="79" spans="2:3" ht="15.75">
      <c r="B79" s="531" t="s">
        <v>139</v>
      </c>
      <c r="C79" s="533" t="s">
        <v>100</v>
      </c>
    </row>
    <row r="80" spans="2:3">
      <c r="B80" s="531" t="s">
        <v>140</v>
      </c>
      <c r="C80" s="532" t="s">
        <v>141</v>
      </c>
    </row>
    <row r="81" spans="2:3" ht="15.75">
      <c r="B81" s="531" t="s">
        <v>142</v>
      </c>
      <c r="C81" s="533" t="s">
        <v>143</v>
      </c>
    </row>
    <row r="82" spans="2:3">
      <c r="B82" s="531" t="s">
        <v>144</v>
      </c>
      <c r="C82" s="532" t="s">
        <v>145</v>
      </c>
    </row>
    <row r="83" spans="2:3">
      <c r="B83" s="531" t="s">
        <v>146</v>
      </c>
    </row>
    <row r="84" spans="2:3">
      <c r="B84" s="531" t="s">
        <v>147</v>
      </c>
    </row>
    <row r="85" spans="2:3">
      <c r="B85" s="531" t="s">
        <v>148</v>
      </c>
    </row>
    <row r="86" spans="2:3">
      <c r="B86" s="531" t="s">
        <v>149</v>
      </c>
    </row>
    <row r="87" spans="2:3">
      <c r="B87" s="531" t="s">
        <v>150</v>
      </c>
    </row>
    <row r="88" spans="2:3">
      <c r="B88" s="531" t="s">
        <v>151</v>
      </c>
    </row>
    <row r="89" spans="2:3">
      <c r="B89" s="531" t="s">
        <v>152</v>
      </c>
    </row>
    <row r="90" spans="2:3">
      <c r="B90" s="531" t="s">
        <v>153</v>
      </c>
    </row>
    <row r="91" spans="2:3">
      <c r="B91" s="531" t="s">
        <v>154</v>
      </c>
    </row>
    <row r="92" spans="2:3">
      <c r="B92" s="531" t="s">
        <v>155</v>
      </c>
    </row>
    <row r="93" spans="2:3">
      <c r="B93" s="531" t="s">
        <v>156</v>
      </c>
    </row>
    <row r="94" spans="2:3">
      <c r="B94" s="531" t="s">
        <v>157</v>
      </c>
    </row>
    <row r="95" spans="2:3">
      <c r="B95" s="531" t="s">
        <v>158</v>
      </c>
    </row>
    <row r="96" spans="2:3">
      <c r="B96" s="531" t="s">
        <v>159</v>
      </c>
    </row>
    <row r="97" spans="2:2">
      <c r="B97" s="531" t="s">
        <v>160</v>
      </c>
    </row>
    <row r="98" spans="2:2">
      <c r="B98" s="531" t="s">
        <v>161</v>
      </c>
    </row>
    <row r="99" spans="2:2">
      <c r="B99" s="531" t="s">
        <v>162</v>
      </c>
    </row>
    <row r="100" spans="2:2">
      <c r="B100" s="531" t="s">
        <v>163</v>
      </c>
    </row>
    <row r="101" spans="2:2">
      <c r="B101" s="531" t="s">
        <v>164</v>
      </c>
    </row>
    <row r="102" spans="2:2">
      <c r="B102" s="531" t="s">
        <v>165</v>
      </c>
    </row>
    <row r="103" spans="2:2">
      <c r="B103" s="531" t="s">
        <v>166</v>
      </c>
    </row>
    <row r="104" spans="2:2">
      <c r="B104" s="531" t="s">
        <v>167</v>
      </c>
    </row>
    <row r="105" spans="2:2">
      <c r="B105" s="531" t="s">
        <v>168</v>
      </c>
    </row>
    <row r="106" spans="2:2">
      <c r="B106" s="531" t="s">
        <v>169</v>
      </c>
    </row>
    <row r="107" spans="2:2">
      <c r="B107" s="531" t="s">
        <v>170</v>
      </c>
    </row>
    <row r="108" spans="2:2">
      <c r="B108" s="531" t="s">
        <v>171</v>
      </c>
    </row>
    <row r="109" spans="2:2">
      <c r="B109" s="531" t="s">
        <v>172</v>
      </c>
    </row>
    <row r="110" spans="2:2">
      <c r="B110" s="531" t="s">
        <v>173</v>
      </c>
    </row>
    <row r="111" spans="2:2">
      <c r="B111" s="531" t="s">
        <v>174</v>
      </c>
    </row>
    <row r="112" spans="2:2">
      <c r="B112" s="531" t="s">
        <v>175</v>
      </c>
    </row>
    <row r="113" spans="2:2">
      <c r="B113" s="531" t="s">
        <v>176</v>
      </c>
    </row>
    <row r="114" spans="2:2">
      <c r="B114" s="531" t="s">
        <v>177</v>
      </c>
    </row>
    <row r="115" spans="2:2">
      <c r="B115" s="531" t="s">
        <v>178</v>
      </c>
    </row>
    <row r="116" spans="2:2">
      <c r="B116" s="531" t="s">
        <v>179</v>
      </c>
    </row>
    <row r="117" spans="2:2">
      <c r="B117" s="531" t="s">
        <v>180</v>
      </c>
    </row>
    <row r="118" spans="2:2">
      <c r="B118" s="531" t="s">
        <v>181</v>
      </c>
    </row>
    <row r="119" spans="2:2">
      <c r="B119" s="531" t="s">
        <v>182</v>
      </c>
    </row>
    <row r="120" spans="2:2">
      <c r="B120" s="531" t="s">
        <v>183</v>
      </c>
    </row>
    <row r="121" spans="2:2">
      <c r="B121" s="531" t="s">
        <v>184</v>
      </c>
    </row>
    <row r="122" spans="2:2">
      <c r="B122" s="531" t="s">
        <v>185</v>
      </c>
    </row>
    <row r="123" spans="2:2">
      <c r="B123" s="531" t="s">
        <v>186</v>
      </c>
    </row>
    <row r="124" spans="2:2">
      <c r="B124" s="531" t="s">
        <v>187</v>
      </c>
    </row>
    <row r="125" spans="2:2">
      <c r="B125" s="531" t="s">
        <v>188</v>
      </c>
    </row>
    <row r="126" spans="2:2">
      <c r="B126" s="531" t="s">
        <v>189</v>
      </c>
    </row>
    <row r="127" spans="2:2">
      <c r="B127" s="531" t="s">
        <v>190</v>
      </c>
    </row>
    <row r="128" spans="2:2">
      <c r="B128" s="531" t="s">
        <v>191</v>
      </c>
    </row>
    <row r="129" spans="2:2">
      <c r="B129" s="531" t="s">
        <v>192</v>
      </c>
    </row>
    <row r="130" spans="2:2">
      <c r="B130" s="531" t="s">
        <v>193</v>
      </c>
    </row>
    <row r="131" spans="2:2">
      <c r="B131" s="531" t="s">
        <v>194</v>
      </c>
    </row>
    <row r="132" spans="2:2">
      <c r="B132" s="531" t="s">
        <v>195</v>
      </c>
    </row>
    <row r="133" spans="2:2">
      <c r="B133" s="531" t="s">
        <v>196</v>
      </c>
    </row>
    <row r="134" spans="2:2">
      <c r="B134" s="531" t="s">
        <v>197</v>
      </c>
    </row>
    <row r="135" spans="2:2">
      <c r="B135" s="531" t="s">
        <v>198</v>
      </c>
    </row>
    <row r="136" spans="2:2">
      <c r="B136" s="531" t="s">
        <v>199</v>
      </c>
    </row>
    <row r="137" spans="2:2">
      <c r="B137" s="531" t="s">
        <v>200</v>
      </c>
    </row>
    <row r="138" spans="2:2">
      <c r="B138" s="531" t="s">
        <v>201</v>
      </c>
    </row>
    <row r="139" spans="2:2">
      <c r="B139" s="531" t="s">
        <v>202</v>
      </c>
    </row>
    <row r="140" spans="2:2">
      <c r="B140" s="531" t="s">
        <v>203</v>
      </c>
    </row>
    <row r="141" spans="2:2">
      <c r="B141" s="531" t="s">
        <v>204</v>
      </c>
    </row>
    <row r="142" spans="2:2">
      <c r="B142" s="531" t="s">
        <v>205</v>
      </c>
    </row>
  </sheetData>
  <phoneticPr fontId="26" type="noConversion"/>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dimension ref="A1:D42"/>
  <sheetViews>
    <sheetView topLeftCell="A19" zoomScaleSheetLayoutView="100" workbookViewId="0">
      <selection activeCell="F23" sqref="F23"/>
    </sheetView>
  </sheetViews>
  <sheetFormatPr defaultColWidth="10.28515625" defaultRowHeight="21" customHeight="1"/>
  <cols>
    <col min="1" max="1" width="45.85546875" style="393" customWidth="1"/>
    <col min="2" max="4" width="18.28515625" style="394" customWidth="1"/>
    <col min="5" max="16384" width="10.28515625" style="395"/>
  </cols>
  <sheetData>
    <row r="1" spans="1:4" s="387" customFormat="1" ht="24" customHeight="1">
      <c r="A1" s="396" t="s">
        <v>860</v>
      </c>
      <c r="B1" s="397"/>
      <c r="C1" s="397"/>
      <c r="D1" s="397"/>
    </row>
    <row r="2" spans="1:4" s="388" customFormat="1" ht="30" customHeight="1">
      <c r="A2" s="566" t="s">
        <v>861</v>
      </c>
      <c r="B2" s="566"/>
      <c r="C2" s="566"/>
      <c r="D2" s="566"/>
    </row>
    <row r="3" spans="1:4" s="389" customFormat="1" ht="18.95" customHeight="1">
      <c r="A3" s="397"/>
      <c r="B3" s="567" t="s">
        <v>208</v>
      </c>
      <c r="C3" s="568"/>
      <c r="D3" s="568"/>
    </row>
    <row r="4" spans="1:4" s="390" customFormat="1" ht="30.75" customHeight="1">
      <c r="A4" s="398" t="s">
        <v>862</v>
      </c>
      <c r="B4" s="399" t="s">
        <v>211</v>
      </c>
      <c r="C4" s="399" t="s">
        <v>845</v>
      </c>
      <c r="D4" s="400" t="s">
        <v>863</v>
      </c>
    </row>
    <row r="5" spans="1:4" s="391" customFormat="1" ht="25.5" customHeight="1">
      <c r="A5" s="401" t="s">
        <v>864</v>
      </c>
      <c r="B5" s="402">
        <v>120481</v>
      </c>
      <c r="C5" s="403">
        <v>127566</v>
      </c>
      <c r="D5" s="404">
        <f>(C5-B5)/B5</f>
        <v>5.8805952805836607E-2</v>
      </c>
    </row>
    <row r="6" spans="1:4" s="391" customFormat="1" ht="25.5" customHeight="1">
      <c r="A6" s="401" t="s">
        <v>865</v>
      </c>
      <c r="B6" s="402">
        <v>253</v>
      </c>
      <c r="C6" s="403">
        <v>15</v>
      </c>
      <c r="D6" s="404">
        <f t="shared" ref="D6:D35" si="0">(C6-B6)/B6</f>
        <v>-0.94071146245059289</v>
      </c>
    </row>
    <row r="7" spans="1:4" s="391" customFormat="1" ht="25.5" customHeight="1">
      <c r="A7" s="401" t="s">
        <v>866</v>
      </c>
      <c r="B7" s="402">
        <v>15166</v>
      </c>
      <c r="C7" s="403">
        <v>13243</v>
      </c>
      <c r="D7" s="404">
        <f t="shared" si="0"/>
        <v>-0.12679678227614399</v>
      </c>
    </row>
    <row r="8" spans="1:4" s="391" customFormat="1" ht="25.5" customHeight="1">
      <c r="A8" s="401" t="s">
        <v>867</v>
      </c>
      <c r="B8" s="402">
        <v>169323</v>
      </c>
      <c r="C8" s="403">
        <v>152577</v>
      </c>
      <c r="D8" s="404">
        <f t="shared" si="0"/>
        <v>-9.8899736007512271E-2</v>
      </c>
    </row>
    <row r="9" spans="1:4" s="391" customFormat="1" ht="25.5" customHeight="1">
      <c r="A9" s="401" t="s">
        <v>868</v>
      </c>
      <c r="B9" s="402">
        <v>28154</v>
      </c>
      <c r="C9" s="405">
        <v>60966</v>
      </c>
      <c r="D9" s="404">
        <f t="shared" si="0"/>
        <v>1.1654471833487248</v>
      </c>
    </row>
    <row r="10" spans="1:4" s="391" customFormat="1" ht="25.5" customHeight="1">
      <c r="A10" s="401" t="s">
        <v>869</v>
      </c>
      <c r="B10" s="402">
        <v>4711</v>
      </c>
      <c r="C10" s="403">
        <v>5335</v>
      </c>
      <c r="D10" s="404">
        <f t="shared" si="0"/>
        <v>0.13245595414986203</v>
      </c>
    </row>
    <row r="11" spans="1:4" s="391" customFormat="1" ht="25.5" customHeight="1">
      <c r="A11" s="401" t="s">
        <v>870</v>
      </c>
      <c r="B11" s="402">
        <v>96029</v>
      </c>
      <c r="C11" s="403">
        <v>94165</v>
      </c>
      <c r="D11" s="404">
        <f t="shared" si="0"/>
        <v>-1.9410802986597798E-2</v>
      </c>
    </row>
    <row r="12" spans="1:4" s="391" customFormat="1" ht="25.5" customHeight="1">
      <c r="A12" s="401" t="s">
        <v>871</v>
      </c>
      <c r="B12" s="402">
        <v>45663</v>
      </c>
      <c r="C12" s="403">
        <v>75755</v>
      </c>
      <c r="D12" s="404">
        <f t="shared" si="0"/>
        <v>0.65900181766419197</v>
      </c>
    </row>
    <row r="13" spans="1:4" s="391" customFormat="1" ht="25.5" customHeight="1">
      <c r="A13" s="401" t="s">
        <v>872</v>
      </c>
      <c r="B13" s="402">
        <v>1630</v>
      </c>
      <c r="C13" s="403">
        <v>5424</v>
      </c>
      <c r="D13" s="404">
        <f t="shared" si="0"/>
        <v>2.3276073619631901</v>
      </c>
    </row>
    <row r="14" spans="1:4" s="391" customFormat="1" ht="25.5" customHeight="1">
      <c r="A14" s="401" t="s">
        <v>873</v>
      </c>
      <c r="B14" s="402">
        <v>212545</v>
      </c>
      <c r="C14" s="403">
        <v>95906</v>
      </c>
      <c r="D14" s="404">
        <f t="shared" si="0"/>
        <v>-0.54877320096920656</v>
      </c>
    </row>
    <row r="15" spans="1:4" s="391" customFormat="1" ht="25.5" customHeight="1">
      <c r="A15" s="401" t="s">
        <v>874</v>
      </c>
      <c r="B15" s="402">
        <v>28092</v>
      </c>
      <c r="C15" s="403">
        <v>21021</v>
      </c>
      <c r="D15" s="404">
        <f t="shared" si="0"/>
        <v>-0.2517086715079026</v>
      </c>
    </row>
    <row r="16" spans="1:4" s="391" customFormat="1" ht="25.5" customHeight="1">
      <c r="A16" s="401" t="s">
        <v>875</v>
      </c>
      <c r="B16" s="402">
        <v>9102</v>
      </c>
      <c r="C16" s="403">
        <v>5203</v>
      </c>
      <c r="D16" s="404">
        <f t="shared" si="0"/>
        <v>-0.42836739178202593</v>
      </c>
    </row>
    <row r="17" spans="1:4" s="391" customFormat="1" ht="25.5" customHeight="1">
      <c r="A17" s="401" t="s">
        <v>876</v>
      </c>
      <c r="B17" s="402">
        <v>1256</v>
      </c>
      <c r="C17" s="403">
        <v>1092</v>
      </c>
      <c r="D17" s="404">
        <f t="shared" si="0"/>
        <v>-0.13057324840764331</v>
      </c>
    </row>
    <row r="18" spans="1:4" s="391" customFormat="1" ht="25.5" customHeight="1">
      <c r="A18" s="401" t="s">
        <v>877</v>
      </c>
      <c r="B18" s="402">
        <v>3428</v>
      </c>
      <c r="C18" s="403">
        <v>378</v>
      </c>
      <c r="D18" s="404">
        <f t="shared" si="0"/>
        <v>-0.88973162193698951</v>
      </c>
    </row>
    <row r="19" spans="1:4" s="391" customFormat="1" ht="25.5" customHeight="1">
      <c r="A19" s="401" t="s">
        <v>878</v>
      </c>
      <c r="B19" s="402">
        <v>213</v>
      </c>
      <c r="C19" s="403">
        <v>50</v>
      </c>
      <c r="D19" s="404">
        <f t="shared" si="0"/>
        <v>-0.76525821596244137</v>
      </c>
    </row>
    <row r="20" spans="1:4" s="391" customFormat="1" ht="25.5" customHeight="1">
      <c r="A20" s="401" t="s">
        <v>879</v>
      </c>
      <c r="B20" s="402">
        <v>2213</v>
      </c>
      <c r="C20" s="403">
        <v>2915</v>
      </c>
      <c r="D20" s="404">
        <f t="shared" si="0"/>
        <v>0.31721644826028017</v>
      </c>
    </row>
    <row r="21" spans="1:4" s="391" customFormat="1" ht="25.5" customHeight="1">
      <c r="A21" s="401" t="s">
        <v>880</v>
      </c>
      <c r="B21" s="402">
        <v>6000</v>
      </c>
      <c r="C21" s="403">
        <v>44546</v>
      </c>
      <c r="D21" s="404">
        <f t="shared" si="0"/>
        <v>6.4243333333333332</v>
      </c>
    </row>
    <row r="22" spans="1:4" s="391" customFormat="1" ht="25.5" customHeight="1">
      <c r="A22" s="401" t="s">
        <v>881</v>
      </c>
      <c r="B22" s="402">
        <v>18802</v>
      </c>
      <c r="C22" s="403">
        <v>16457</v>
      </c>
      <c r="D22" s="404">
        <f t="shared" si="0"/>
        <v>-0.12472077438570364</v>
      </c>
    </row>
    <row r="23" spans="1:4" s="391" customFormat="1" ht="25.5" customHeight="1">
      <c r="A23" s="401" t="s">
        <v>882</v>
      </c>
      <c r="B23" s="402">
        <v>388</v>
      </c>
      <c r="C23" s="403">
        <v>1720</v>
      </c>
      <c r="D23" s="404">
        <f t="shared" si="0"/>
        <v>3.4329896907216493</v>
      </c>
    </row>
    <row r="24" spans="1:4" s="391" customFormat="1" ht="25.5" customHeight="1">
      <c r="A24" s="401" t="s">
        <v>883</v>
      </c>
      <c r="B24" s="402">
        <v>934</v>
      </c>
      <c r="C24" s="403">
        <v>773</v>
      </c>
      <c r="D24" s="404">
        <f t="shared" si="0"/>
        <v>-0.17237687366167023</v>
      </c>
    </row>
    <row r="25" spans="1:4" s="391" customFormat="1" ht="25.5" customHeight="1">
      <c r="A25" s="401" t="s">
        <v>884</v>
      </c>
      <c r="B25" s="402">
        <v>0</v>
      </c>
      <c r="C25" s="403">
        <v>20000</v>
      </c>
      <c r="D25" s="404"/>
    </row>
    <row r="26" spans="1:4" s="391" customFormat="1" ht="25.5" customHeight="1">
      <c r="A26" s="401" t="s">
        <v>885</v>
      </c>
      <c r="B26" s="402">
        <v>524</v>
      </c>
      <c r="C26" s="403">
        <v>500</v>
      </c>
      <c r="D26" s="404">
        <f t="shared" si="0"/>
        <v>-4.5801526717557252E-2</v>
      </c>
    </row>
    <row r="27" spans="1:4" s="391" customFormat="1" ht="25.5" customHeight="1">
      <c r="A27" s="401" t="s">
        <v>886</v>
      </c>
      <c r="B27" s="403">
        <v>155</v>
      </c>
      <c r="C27" s="403">
        <v>74757</v>
      </c>
      <c r="D27" s="404">
        <f t="shared" si="0"/>
        <v>481.30322580645162</v>
      </c>
    </row>
    <row r="28" spans="1:4" s="391" customFormat="1" ht="25.5" customHeight="1">
      <c r="A28" s="406" t="s">
        <v>775</v>
      </c>
      <c r="B28" s="407">
        <f>SUM(B5:B27)</f>
        <v>765062</v>
      </c>
      <c r="C28" s="407">
        <f>SUM(C5:C27)</f>
        <v>820364</v>
      </c>
      <c r="D28" s="408">
        <f t="shared" si="0"/>
        <v>7.2284337739947871E-2</v>
      </c>
    </row>
    <row r="29" spans="1:4" s="392" customFormat="1" ht="25.5" customHeight="1">
      <c r="A29" s="409" t="s">
        <v>777</v>
      </c>
      <c r="B29" s="407">
        <f>SUM(B30:B34)</f>
        <v>805331</v>
      </c>
      <c r="C29" s="407">
        <f>SUM(C30:C34)</f>
        <v>733002</v>
      </c>
      <c r="D29" s="408">
        <f t="shared" si="0"/>
        <v>-8.9812760219090043E-2</v>
      </c>
    </row>
    <row r="30" spans="1:4" s="391" customFormat="1" ht="25.5" customHeight="1">
      <c r="A30" s="410" t="s">
        <v>687</v>
      </c>
      <c r="B30" s="411">
        <v>5000</v>
      </c>
      <c r="C30" s="403">
        <v>3510</v>
      </c>
      <c r="D30" s="404">
        <f t="shared" si="0"/>
        <v>-0.29799999999999999</v>
      </c>
    </row>
    <row r="31" spans="1:4" s="391" customFormat="1" ht="25.5" customHeight="1">
      <c r="A31" s="410" t="s">
        <v>887</v>
      </c>
      <c r="B31" s="411">
        <v>648523</v>
      </c>
      <c r="C31" s="411">
        <v>648702</v>
      </c>
      <c r="D31" s="404">
        <f t="shared" si="0"/>
        <v>2.7601179911892099E-4</v>
      </c>
    </row>
    <row r="32" spans="1:4" s="391" customFormat="1" ht="25.5" customHeight="1">
      <c r="A32" s="412" t="s">
        <v>888</v>
      </c>
      <c r="B32" s="413">
        <v>71018</v>
      </c>
      <c r="C32" s="403"/>
      <c r="D32" s="404">
        <f t="shared" si="0"/>
        <v>-1</v>
      </c>
    </row>
    <row r="33" spans="1:4" s="391" customFormat="1" ht="25.5" customHeight="1">
      <c r="A33" s="412" t="s">
        <v>889</v>
      </c>
      <c r="B33" s="411"/>
      <c r="C33" s="403"/>
      <c r="D33" s="404"/>
    </row>
    <row r="34" spans="1:4" s="391" customFormat="1" ht="25.5" customHeight="1">
      <c r="A34" s="410" t="s">
        <v>890</v>
      </c>
      <c r="B34" s="411">
        <v>80790</v>
      </c>
      <c r="C34" s="411">
        <v>80790</v>
      </c>
      <c r="D34" s="404">
        <f t="shared" si="0"/>
        <v>0</v>
      </c>
    </row>
    <row r="35" spans="1:4" s="391" customFormat="1" ht="25.5" customHeight="1">
      <c r="A35" s="414" t="s">
        <v>796</v>
      </c>
      <c r="B35" s="415">
        <f>B29+B28</f>
        <v>1570393</v>
      </c>
      <c r="C35" s="415">
        <f>C29+C28</f>
        <v>1553366</v>
      </c>
      <c r="D35" s="416">
        <f t="shared" si="0"/>
        <v>-1.0842508849695585E-2</v>
      </c>
    </row>
    <row r="36" spans="1:4" s="391" customFormat="1" ht="18" customHeight="1">
      <c r="A36" s="569"/>
      <c r="B36" s="569"/>
      <c r="C36" s="569"/>
      <c r="D36" s="569"/>
    </row>
    <row r="37" spans="1:4" s="436" customFormat="1" ht="21" customHeight="1">
      <c r="A37" s="437"/>
      <c r="B37" s="438"/>
      <c r="C37" s="438"/>
      <c r="D37" s="438"/>
    </row>
    <row r="38" spans="1:4" s="436" customFormat="1" ht="21" customHeight="1">
      <c r="A38" s="437"/>
      <c r="B38" s="438"/>
      <c r="C38" s="438"/>
      <c r="D38" s="438"/>
    </row>
    <row r="39" spans="1:4" s="436" customFormat="1" ht="21" customHeight="1">
      <c r="A39" s="437"/>
      <c r="B39" s="438"/>
      <c r="C39" s="438"/>
      <c r="D39" s="438"/>
    </row>
    <row r="40" spans="1:4" s="436" customFormat="1" ht="21" customHeight="1">
      <c r="A40" s="437"/>
      <c r="B40" s="438"/>
      <c r="C40" s="438"/>
      <c r="D40" s="438"/>
    </row>
    <row r="41" spans="1:4" s="436" customFormat="1" ht="21" customHeight="1">
      <c r="A41" s="437"/>
      <c r="B41" s="438"/>
      <c r="C41" s="438"/>
      <c r="D41" s="438"/>
    </row>
    <row r="42" spans="1:4" s="436" customFormat="1" ht="21" customHeight="1">
      <c r="A42" s="437"/>
      <c r="B42" s="438"/>
      <c r="C42" s="438"/>
      <c r="D42" s="438"/>
    </row>
  </sheetData>
  <mergeCells count="3">
    <mergeCell ref="A2:D2"/>
    <mergeCell ref="B3:D3"/>
    <mergeCell ref="A36:D36"/>
  </mergeCells>
  <phoneticPr fontId="26" type="noConversion"/>
  <dataValidations count="1">
    <dataValidation type="whole" allowBlank="1" showInputMessage="1" showErrorMessage="1" sqref="B5:B26">
      <formula1>-1000000000</formula1>
      <formula2>1000000000</formula2>
    </dataValidation>
  </dataValidations>
  <pageMargins left="0.59055118110236227" right="0.59055118110236227" top="0.39370078740157483" bottom="0.39370078740157483" header="0.11811023622047245" footer="0.11811023622047245"/>
  <pageSetup paperSize="9" scale="85" orientation="portrait" useFirstPageNumber="1" errors="NA" r:id="rId1"/>
  <headerFooter alignWithMargins="0"/>
</worksheet>
</file>

<file path=xl/worksheets/sheet11.xml><?xml version="1.0" encoding="utf-8"?>
<worksheet xmlns="http://schemas.openxmlformats.org/spreadsheetml/2006/main" xmlns:r="http://schemas.openxmlformats.org/officeDocument/2006/relationships">
  <dimension ref="A1:D43"/>
  <sheetViews>
    <sheetView topLeftCell="A29" zoomScaleSheetLayoutView="100" workbookViewId="0">
      <selection activeCell="F37" sqref="F37"/>
    </sheetView>
  </sheetViews>
  <sheetFormatPr defaultRowHeight="12"/>
  <cols>
    <col min="1" max="1" width="42.140625" style="420" customWidth="1"/>
    <col min="2" max="4" width="17.85546875" style="420" customWidth="1"/>
    <col min="5" max="16384" width="9.140625" style="420"/>
  </cols>
  <sheetData>
    <row r="1" spans="1:4" s="417" customFormat="1" ht="20.25" customHeight="1">
      <c r="A1" s="421" t="s">
        <v>891</v>
      </c>
    </row>
    <row r="2" spans="1:4" s="417" customFormat="1" ht="30" customHeight="1">
      <c r="A2" s="565" t="s">
        <v>892</v>
      </c>
      <c r="B2" s="565"/>
      <c r="C2" s="565"/>
      <c r="D2" s="565"/>
    </row>
    <row r="3" spans="1:4" s="417" customFormat="1" ht="21.75" customHeight="1">
      <c r="D3" s="417" t="s">
        <v>208</v>
      </c>
    </row>
    <row r="4" spans="1:4" ht="27" customHeight="1">
      <c r="A4" s="422" t="s">
        <v>697</v>
      </c>
      <c r="B4" s="423" t="s">
        <v>211</v>
      </c>
      <c r="C4" s="423" t="s">
        <v>845</v>
      </c>
      <c r="D4" s="424" t="s">
        <v>846</v>
      </c>
    </row>
    <row r="5" spans="1:4" ht="23.25" customHeight="1">
      <c r="A5" s="425" t="s">
        <v>213</v>
      </c>
      <c r="B5" s="330">
        <f>SUM(B6:B19)</f>
        <v>1075832</v>
      </c>
      <c r="C5" s="330">
        <f>SUM(C6:C19)</f>
        <v>1211000</v>
      </c>
      <c r="D5" s="426">
        <f>(C5-B5)/B5</f>
        <v>0.12564043456599172</v>
      </c>
    </row>
    <row r="6" spans="1:4" ht="23.25" customHeight="1">
      <c r="A6" s="244" t="s">
        <v>214</v>
      </c>
      <c r="B6" s="427">
        <v>276669</v>
      </c>
      <c r="C6" s="427">
        <v>331920</v>
      </c>
      <c r="D6" s="426">
        <f t="shared" ref="D6:D42" si="0">(C6-B6)/B6</f>
        <v>0.1997007254155688</v>
      </c>
    </row>
    <row r="7" spans="1:4" ht="23.25" customHeight="1">
      <c r="A7" s="244" t="s">
        <v>216</v>
      </c>
      <c r="B7" s="402">
        <v>186306</v>
      </c>
      <c r="C7" s="427">
        <v>204937</v>
      </c>
      <c r="D7" s="426">
        <f t="shared" si="0"/>
        <v>0.10000214700546413</v>
      </c>
    </row>
    <row r="8" spans="1:4" ht="23.25" customHeight="1">
      <c r="A8" s="244" t="s">
        <v>217</v>
      </c>
      <c r="B8" s="402">
        <v>41253</v>
      </c>
      <c r="C8" s="427">
        <v>45378</v>
      </c>
      <c r="D8" s="426">
        <f t="shared" si="0"/>
        <v>9.9992727801614431E-2</v>
      </c>
    </row>
    <row r="9" spans="1:4" ht="23.25" customHeight="1">
      <c r="A9" s="244" t="s">
        <v>218</v>
      </c>
      <c r="B9" s="402">
        <v>1842</v>
      </c>
      <c r="C9" s="427">
        <v>2026</v>
      </c>
      <c r="D9" s="426">
        <f t="shared" si="0"/>
        <v>9.9891422366992402E-2</v>
      </c>
    </row>
    <row r="10" spans="1:4" ht="23.25" customHeight="1">
      <c r="A10" s="244" t="s">
        <v>219</v>
      </c>
      <c r="B10" s="402">
        <v>45163</v>
      </c>
      <c r="C10" s="427">
        <v>49679</v>
      </c>
      <c r="D10" s="426">
        <f t="shared" si="0"/>
        <v>9.9993357394327215E-2</v>
      </c>
    </row>
    <row r="11" spans="1:4" ht="23.25" customHeight="1">
      <c r="A11" s="244" t="s">
        <v>220</v>
      </c>
      <c r="B11" s="402">
        <v>17847</v>
      </c>
      <c r="C11" s="427">
        <v>19632</v>
      </c>
      <c r="D11" s="426">
        <f t="shared" si="0"/>
        <v>0.10001680954782316</v>
      </c>
    </row>
    <row r="12" spans="1:4" ht="23.25" customHeight="1">
      <c r="A12" s="244" t="s">
        <v>221</v>
      </c>
      <c r="B12" s="402">
        <v>16228</v>
      </c>
      <c r="C12" s="427">
        <v>17851</v>
      </c>
      <c r="D12" s="426">
        <f t="shared" si="0"/>
        <v>0.10001232437761894</v>
      </c>
    </row>
    <row r="13" spans="1:4" ht="23.25" customHeight="1">
      <c r="A13" s="244" t="s">
        <v>222</v>
      </c>
      <c r="B13" s="402">
        <v>32388</v>
      </c>
      <c r="C13" s="427">
        <v>35627</v>
      </c>
      <c r="D13" s="426">
        <f t="shared" si="0"/>
        <v>0.10000617512659009</v>
      </c>
    </row>
    <row r="14" spans="1:4" ht="23.25" customHeight="1">
      <c r="A14" s="244" t="s">
        <v>223</v>
      </c>
      <c r="B14" s="402">
        <v>224140</v>
      </c>
      <c r="C14" s="427">
        <v>246554</v>
      </c>
      <c r="D14" s="426">
        <f t="shared" si="0"/>
        <v>0.1</v>
      </c>
    </row>
    <row r="15" spans="1:4" ht="23.25" customHeight="1">
      <c r="A15" s="244" t="s">
        <v>224</v>
      </c>
      <c r="B15" s="402">
        <v>8767</v>
      </c>
      <c r="C15" s="427">
        <v>9644</v>
      </c>
      <c r="D15" s="426">
        <f t="shared" si="0"/>
        <v>0.10003421923120794</v>
      </c>
    </row>
    <row r="16" spans="1:4" ht="23.25" customHeight="1">
      <c r="A16" s="244" t="s">
        <v>225</v>
      </c>
      <c r="B16" s="402">
        <v>7248</v>
      </c>
      <c r="C16" s="427">
        <v>7973</v>
      </c>
      <c r="D16" s="426">
        <f t="shared" si="0"/>
        <v>0.10002759381898454</v>
      </c>
    </row>
    <row r="17" spans="1:4" ht="23.25" customHeight="1">
      <c r="A17" s="244" t="s">
        <v>226</v>
      </c>
      <c r="B17" s="402">
        <v>217404</v>
      </c>
      <c r="C17" s="427">
        <v>239144</v>
      </c>
      <c r="D17" s="426">
        <f t="shared" si="0"/>
        <v>9.9998160107449718E-2</v>
      </c>
    </row>
    <row r="18" spans="1:4" ht="23.25" customHeight="1">
      <c r="A18" s="244" t="s">
        <v>227</v>
      </c>
      <c r="B18" s="402">
        <v>545</v>
      </c>
      <c r="C18" s="427">
        <v>600</v>
      </c>
      <c r="D18" s="426">
        <f t="shared" si="0"/>
        <v>0.10091743119266056</v>
      </c>
    </row>
    <row r="19" spans="1:4" ht="23.25" customHeight="1">
      <c r="A19" s="244" t="s">
        <v>228</v>
      </c>
      <c r="B19" s="402">
        <v>32</v>
      </c>
      <c r="C19" s="427">
        <v>35</v>
      </c>
      <c r="D19" s="426">
        <f t="shared" si="0"/>
        <v>9.375E-2</v>
      </c>
    </row>
    <row r="20" spans="1:4" ht="23.25" customHeight="1">
      <c r="A20" s="425" t="s">
        <v>229</v>
      </c>
      <c r="B20" s="330">
        <f>SUM(B21:B27)</f>
        <v>168136</v>
      </c>
      <c r="C20" s="330">
        <f>SUM(C21:C27)</f>
        <v>144925</v>
      </c>
      <c r="D20" s="426">
        <f t="shared" si="0"/>
        <v>-0.13804896036541847</v>
      </c>
    </row>
    <row r="21" spans="1:4" ht="23.25" customHeight="1">
      <c r="A21" s="244" t="s">
        <v>230</v>
      </c>
      <c r="B21" s="402">
        <v>34247</v>
      </c>
      <c r="C21" s="427">
        <v>35709</v>
      </c>
      <c r="D21" s="426">
        <f t="shared" si="0"/>
        <v>4.2689870645603992E-2</v>
      </c>
    </row>
    <row r="22" spans="1:4" ht="23.25" customHeight="1">
      <c r="A22" s="244" t="s">
        <v>231</v>
      </c>
      <c r="B22" s="402">
        <v>77271</v>
      </c>
      <c r="C22" s="427">
        <v>63066</v>
      </c>
      <c r="D22" s="426">
        <f t="shared" si="0"/>
        <v>-0.18383352098458672</v>
      </c>
    </row>
    <row r="23" spans="1:4" ht="23.25" customHeight="1">
      <c r="A23" s="244" t="s">
        <v>232</v>
      </c>
      <c r="B23" s="402">
        <v>6510</v>
      </c>
      <c r="C23" s="427">
        <v>5306</v>
      </c>
      <c r="D23" s="426">
        <f t="shared" si="0"/>
        <v>-0.18494623655913978</v>
      </c>
    </row>
    <row r="24" spans="1:4" ht="23.25" customHeight="1">
      <c r="A24" s="244" t="s">
        <v>233</v>
      </c>
      <c r="B24" s="402">
        <v>0</v>
      </c>
      <c r="C24" s="427">
        <v>0</v>
      </c>
      <c r="D24" s="426"/>
    </row>
    <row r="25" spans="1:4" ht="23.25" customHeight="1">
      <c r="A25" s="244" t="s">
        <v>234</v>
      </c>
      <c r="B25" s="402">
        <v>44416</v>
      </c>
      <c r="C25" s="427">
        <v>36205</v>
      </c>
      <c r="D25" s="426">
        <f t="shared" si="0"/>
        <v>-0.18486581412103748</v>
      </c>
    </row>
    <row r="26" spans="1:4" ht="23.25" customHeight="1">
      <c r="A26" s="244" t="s">
        <v>235</v>
      </c>
      <c r="B26" s="402">
        <v>5692</v>
      </c>
      <c r="C26" s="427">
        <v>4639</v>
      </c>
      <c r="D26" s="426">
        <f t="shared" si="0"/>
        <v>-0.18499648629655657</v>
      </c>
    </row>
    <row r="27" spans="1:4" ht="23.25" customHeight="1">
      <c r="A27" s="244" t="s">
        <v>236</v>
      </c>
      <c r="B27" s="330"/>
      <c r="C27" s="428"/>
      <c r="D27" s="426"/>
    </row>
    <row r="28" spans="1:4" s="418" customFormat="1" ht="23.25" customHeight="1">
      <c r="A28" s="241" t="s">
        <v>847</v>
      </c>
      <c r="B28" s="429">
        <f>B20+B5</f>
        <v>1243968</v>
      </c>
      <c r="C28" s="429">
        <f>C20+C5</f>
        <v>1355925</v>
      </c>
      <c r="D28" s="430">
        <f t="shared" si="0"/>
        <v>8.9999903534496065E-2</v>
      </c>
    </row>
    <row r="29" spans="1:4" s="419" customFormat="1" ht="23.25" customHeight="1">
      <c r="A29" s="425" t="s">
        <v>776</v>
      </c>
      <c r="B29" s="429">
        <f>B31+B32+B33+B34+B38+B40+B41</f>
        <v>326425</v>
      </c>
      <c r="C29" s="429">
        <f>C30+C31+C32+C33+C34+C40+C41</f>
        <v>197441</v>
      </c>
      <c r="D29" s="430">
        <f t="shared" si="0"/>
        <v>-0.39514130351535576</v>
      </c>
    </row>
    <row r="30" spans="1:4" s="419" customFormat="1" ht="23.25" customHeight="1">
      <c r="A30" s="244" t="s">
        <v>848</v>
      </c>
      <c r="B30" s="330"/>
      <c r="C30" s="330"/>
      <c r="D30" s="426"/>
    </row>
    <row r="31" spans="1:4" s="419" customFormat="1" ht="23.25" customHeight="1">
      <c r="A31" s="244" t="s">
        <v>849</v>
      </c>
      <c r="B31" s="330">
        <v>27777</v>
      </c>
      <c r="C31" s="330">
        <v>27777</v>
      </c>
      <c r="D31" s="426">
        <f>(C31-B31)/B31</f>
        <v>0</v>
      </c>
    </row>
    <row r="32" spans="1:4" s="419" customFormat="1" ht="23.25" customHeight="1">
      <c r="A32" s="244" t="s">
        <v>850</v>
      </c>
      <c r="B32" s="330">
        <v>72884</v>
      </c>
      <c r="C32" s="330">
        <v>0</v>
      </c>
      <c r="D32" s="426">
        <f t="shared" si="0"/>
        <v>-1</v>
      </c>
    </row>
    <row r="33" spans="1:4" s="419" customFormat="1" ht="23.25" customHeight="1">
      <c r="A33" s="244" t="s">
        <v>851</v>
      </c>
      <c r="B33" s="330">
        <v>46568</v>
      </c>
      <c r="C33" s="330">
        <v>6507</v>
      </c>
      <c r="D33" s="426">
        <f t="shared" si="0"/>
        <v>-0.86026885414877163</v>
      </c>
    </row>
    <row r="34" spans="1:4" ht="23.25" customHeight="1">
      <c r="A34" s="244" t="s">
        <v>852</v>
      </c>
      <c r="B34" s="330">
        <v>113561</v>
      </c>
      <c r="C34" s="330">
        <f>C35+C36+C37</f>
        <v>11349</v>
      </c>
      <c r="D34" s="426">
        <f t="shared" si="0"/>
        <v>-0.90006252146423504</v>
      </c>
    </row>
    <row r="35" spans="1:4" ht="23.25" customHeight="1">
      <c r="A35" s="431" t="s">
        <v>853</v>
      </c>
      <c r="B35" s="402">
        <v>50585</v>
      </c>
      <c r="C35" s="535"/>
      <c r="D35" s="426">
        <f t="shared" si="0"/>
        <v>-1</v>
      </c>
    </row>
    <row r="36" spans="1:4" ht="23.25" customHeight="1">
      <c r="A36" s="431" t="s">
        <v>854</v>
      </c>
      <c r="B36" s="402">
        <v>2773</v>
      </c>
      <c r="C36" s="535">
        <v>3000</v>
      </c>
      <c r="D36" s="426">
        <f t="shared" si="0"/>
        <v>8.1860800576992424E-2</v>
      </c>
    </row>
    <row r="37" spans="1:4" ht="23.25" customHeight="1">
      <c r="A37" s="431" t="s">
        <v>855</v>
      </c>
      <c r="B37" s="402">
        <v>60203</v>
      </c>
      <c r="C37" s="535">
        <v>8349</v>
      </c>
      <c r="D37" s="426">
        <f t="shared" si="0"/>
        <v>-0.86131920336195866</v>
      </c>
    </row>
    <row r="38" spans="1:4" ht="23.25" customHeight="1">
      <c r="A38" s="431" t="s">
        <v>856</v>
      </c>
      <c r="B38" s="402">
        <v>5000</v>
      </c>
      <c r="C38" s="535"/>
      <c r="D38" s="426">
        <f t="shared" si="0"/>
        <v>-1</v>
      </c>
    </row>
    <row r="39" spans="1:4" ht="23.25" customHeight="1">
      <c r="A39" s="432" t="s">
        <v>857</v>
      </c>
      <c r="B39" s="402">
        <v>5000</v>
      </c>
      <c r="C39" s="534"/>
      <c r="D39" s="426">
        <f t="shared" si="0"/>
        <v>-1</v>
      </c>
    </row>
    <row r="40" spans="1:4" ht="23.25" customHeight="1">
      <c r="A40" s="244" t="s">
        <v>858</v>
      </c>
      <c r="B40" s="433">
        <v>57822</v>
      </c>
      <c r="C40" s="535">
        <v>71018</v>
      </c>
      <c r="D40" s="426">
        <f t="shared" si="0"/>
        <v>0.22821763342672338</v>
      </c>
    </row>
    <row r="41" spans="1:4" ht="23.25" customHeight="1">
      <c r="A41" s="244" t="s">
        <v>859</v>
      </c>
      <c r="B41" s="330">
        <v>2813</v>
      </c>
      <c r="C41" s="534">
        <v>80790</v>
      </c>
      <c r="D41" s="426">
        <f t="shared" si="0"/>
        <v>27.720227515108427</v>
      </c>
    </row>
    <row r="42" spans="1:4" ht="23.25" customHeight="1">
      <c r="A42" s="241" t="s">
        <v>795</v>
      </c>
      <c r="B42" s="429">
        <f>B29+B28</f>
        <v>1570393</v>
      </c>
      <c r="C42" s="429">
        <f>C29+C28</f>
        <v>1553366</v>
      </c>
      <c r="D42" s="430">
        <f t="shared" si="0"/>
        <v>-1.0842508849695585E-2</v>
      </c>
    </row>
    <row r="43" spans="1:4" ht="23.25" customHeight="1">
      <c r="A43" s="434"/>
      <c r="B43" s="334"/>
      <c r="C43" s="334"/>
      <c r="D43" s="435"/>
    </row>
  </sheetData>
  <mergeCells count="1">
    <mergeCell ref="A2:D2"/>
  </mergeCells>
  <phoneticPr fontId="26" type="noConversion"/>
  <dataValidations count="2">
    <dataValidation type="whole" allowBlank="1" showInputMessage="1" showErrorMessage="1" error="不得保留小数" sqref="B5:C5 B20:C20 C39 C41 C1:C3 C30:C34 C43:C65536 B27:C28">
      <formula1>-800000000000</formula1>
      <formula2>1000000000000</formula2>
    </dataValidation>
    <dataValidation type="whole" allowBlank="1" showInputMessage="1" showErrorMessage="1" sqref="B39 B40:C40 B35:C38 B6:C19 B21:C26">
      <formula1>-1000000000</formula1>
      <formula2>1000000000</formula2>
    </dataValidation>
  </dataValidations>
  <printOptions horizontalCentered="1"/>
  <pageMargins left="0.59055118110236227" right="0.59055118110236227" top="0.39370078740157483" bottom="0.39370078740157483" header="0.11811023622047245" footer="0.11811023622047245"/>
  <pageSetup paperSize="9" scale="90" fitToHeight="0" orientation="portrait" useFirstPageNumber="1" errors="NA" r:id="rId1"/>
  <headerFooter alignWithMargins="0"/>
</worksheet>
</file>

<file path=xl/worksheets/sheet12.xml><?xml version="1.0" encoding="utf-8"?>
<worksheet xmlns="http://schemas.openxmlformats.org/spreadsheetml/2006/main" xmlns:r="http://schemas.openxmlformats.org/officeDocument/2006/relationships">
  <dimension ref="A1:D35"/>
  <sheetViews>
    <sheetView zoomScaleSheetLayoutView="100" workbookViewId="0">
      <selection activeCell="B32" sqref="B32"/>
    </sheetView>
  </sheetViews>
  <sheetFormatPr defaultColWidth="10.28515625" defaultRowHeight="21" customHeight="1"/>
  <cols>
    <col min="1" max="1" width="41.85546875" style="393" customWidth="1"/>
    <col min="2" max="4" width="18.28515625" style="394" customWidth="1"/>
    <col min="5" max="16384" width="10.28515625" style="395"/>
  </cols>
  <sheetData>
    <row r="1" spans="1:4" s="387" customFormat="1" ht="24" customHeight="1">
      <c r="A1" s="396" t="s">
        <v>893</v>
      </c>
      <c r="B1" s="397"/>
      <c r="C1" s="397"/>
      <c r="D1" s="397"/>
    </row>
    <row r="2" spans="1:4" s="388" customFormat="1" ht="30" customHeight="1">
      <c r="A2" s="566" t="s">
        <v>894</v>
      </c>
      <c r="B2" s="566"/>
      <c r="C2" s="566"/>
      <c r="D2" s="566"/>
    </row>
    <row r="3" spans="1:4" s="389" customFormat="1" ht="18.95" customHeight="1">
      <c r="A3" s="397"/>
      <c r="B3" s="567" t="s">
        <v>208</v>
      </c>
      <c r="C3" s="568"/>
      <c r="D3" s="568"/>
    </row>
    <row r="4" spans="1:4" s="390" customFormat="1" ht="30.75" customHeight="1">
      <c r="A4" s="398" t="s">
        <v>862</v>
      </c>
      <c r="B4" s="399" t="s">
        <v>211</v>
      </c>
      <c r="C4" s="399" t="s">
        <v>845</v>
      </c>
      <c r="D4" s="400" t="s">
        <v>863</v>
      </c>
    </row>
    <row r="5" spans="1:4" s="391" customFormat="1" ht="25.5" customHeight="1">
      <c r="A5" s="401" t="s">
        <v>864</v>
      </c>
      <c r="B5" s="402">
        <v>120481</v>
      </c>
      <c r="C5" s="403">
        <v>127566</v>
      </c>
      <c r="D5" s="404">
        <f>(C5-B5)/B5</f>
        <v>5.8805952805836607E-2</v>
      </c>
    </row>
    <row r="6" spans="1:4" s="391" customFormat="1" ht="25.5" customHeight="1">
      <c r="A6" s="401" t="s">
        <v>865</v>
      </c>
      <c r="B6" s="402">
        <v>253</v>
      </c>
      <c r="C6" s="403">
        <v>15</v>
      </c>
      <c r="D6" s="404">
        <f t="shared" ref="D6:D35" si="0">(C6-B6)/B6</f>
        <v>-0.94071146245059289</v>
      </c>
    </row>
    <row r="7" spans="1:4" s="391" customFormat="1" ht="25.5" customHeight="1">
      <c r="A7" s="401" t="s">
        <v>866</v>
      </c>
      <c r="B7" s="402">
        <v>15166</v>
      </c>
      <c r="C7" s="403">
        <v>13243</v>
      </c>
      <c r="D7" s="404">
        <f t="shared" si="0"/>
        <v>-0.12679678227614399</v>
      </c>
    </row>
    <row r="8" spans="1:4" s="391" customFormat="1" ht="25.5" customHeight="1">
      <c r="A8" s="401" t="s">
        <v>867</v>
      </c>
      <c r="B8" s="402">
        <v>169323</v>
      </c>
      <c r="C8" s="403">
        <v>152577</v>
      </c>
      <c r="D8" s="404">
        <f t="shared" si="0"/>
        <v>-9.8899736007512271E-2</v>
      </c>
    </row>
    <row r="9" spans="1:4" s="391" customFormat="1" ht="25.5" customHeight="1">
      <c r="A9" s="401" t="s">
        <v>868</v>
      </c>
      <c r="B9" s="402">
        <v>28154</v>
      </c>
      <c r="C9" s="405">
        <v>60966</v>
      </c>
      <c r="D9" s="404">
        <f t="shared" si="0"/>
        <v>1.1654471833487248</v>
      </c>
    </row>
    <row r="10" spans="1:4" s="391" customFormat="1" ht="25.5" customHeight="1">
      <c r="A10" s="401" t="s">
        <v>869</v>
      </c>
      <c r="B10" s="402">
        <v>4711</v>
      </c>
      <c r="C10" s="403">
        <v>5335</v>
      </c>
      <c r="D10" s="404">
        <f t="shared" si="0"/>
        <v>0.13245595414986203</v>
      </c>
    </row>
    <row r="11" spans="1:4" s="391" customFormat="1" ht="25.5" customHeight="1">
      <c r="A11" s="401" t="s">
        <v>870</v>
      </c>
      <c r="B11" s="402">
        <v>96029</v>
      </c>
      <c r="C11" s="403">
        <v>94165</v>
      </c>
      <c r="D11" s="404">
        <f t="shared" si="0"/>
        <v>-1.9410802986597798E-2</v>
      </c>
    </row>
    <row r="12" spans="1:4" s="391" customFormat="1" ht="25.5" customHeight="1">
      <c r="A12" s="401" t="s">
        <v>871</v>
      </c>
      <c r="B12" s="402">
        <v>45663</v>
      </c>
      <c r="C12" s="403">
        <v>75755</v>
      </c>
      <c r="D12" s="404">
        <f t="shared" si="0"/>
        <v>0.65900181766419197</v>
      </c>
    </row>
    <row r="13" spans="1:4" s="391" customFormat="1" ht="25.5" customHeight="1">
      <c r="A13" s="401" t="s">
        <v>872</v>
      </c>
      <c r="B13" s="402">
        <v>1630</v>
      </c>
      <c r="C13" s="403">
        <v>5424</v>
      </c>
      <c r="D13" s="404">
        <f t="shared" si="0"/>
        <v>2.3276073619631901</v>
      </c>
    </row>
    <row r="14" spans="1:4" s="391" customFormat="1" ht="25.5" customHeight="1">
      <c r="A14" s="401" t="s">
        <v>873</v>
      </c>
      <c r="B14" s="402">
        <v>212545</v>
      </c>
      <c r="C14" s="403">
        <v>95906</v>
      </c>
      <c r="D14" s="404">
        <f t="shared" si="0"/>
        <v>-0.54877320096920656</v>
      </c>
    </row>
    <row r="15" spans="1:4" s="391" customFormat="1" ht="25.5" customHeight="1">
      <c r="A15" s="401" t="s">
        <v>874</v>
      </c>
      <c r="B15" s="402">
        <v>28092</v>
      </c>
      <c r="C15" s="403">
        <v>21021</v>
      </c>
      <c r="D15" s="404">
        <f t="shared" si="0"/>
        <v>-0.2517086715079026</v>
      </c>
    </row>
    <row r="16" spans="1:4" s="391" customFormat="1" ht="25.5" customHeight="1">
      <c r="A16" s="401" t="s">
        <v>875</v>
      </c>
      <c r="B16" s="402">
        <v>9102</v>
      </c>
      <c r="C16" s="403">
        <v>5203</v>
      </c>
      <c r="D16" s="404">
        <f t="shared" si="0"/>
        <v>-0.42836739178202593</v>
      </c>
    </row>
    <row r="17" spans="1:4" s="391" customFormat="1" ht="25.5" customHeight="1">
      <c r="A17" s="401" t="s">
        <v>876</v>
      </c>
      <c r="B17" s="402">
        <v>1256</v>
      </c>
      <c r="C17" s="403">
        <v>1092</v>
      </c>
      <c r="D17" s="404">
        <f t="shared" si="0"/>
        <v>-0.13057324840764331</v>
      </c>
    </row>
    <row r="18" spans="1:4" s="391" customFormat="1" ht="25.5" customHeight="1">
      <c r="A18" s="401" t="s">
        <v>877</v>
      </c>
      <c r="B18" s="402">
        <v>3428</v>
      </c>
      <c r="C18" s="403">
        <v>378</v>
      </c>
      <c r="D18" s="404">
        <f t="shared" si="0"/>
        <v>-0.88973162193698951</v>
      </c>
    </row>
    <row r="19" spans="1:4" s="391" customFormat="1" ht="25.5" customHeight="1">
      <c r="A19" s="401" t="s">
        <v>878</v>
      </c>
      <c r="B19" s="402">
        <v>213</v>
      </c>
      <c r="C19" s="403">
        <v>50</v>
      </c>
      <c r="D19" s="404">
        <f t="shared" si="0"/>
        <v>-0.76525821596244137</v>
      </c>
    </row>
    <row r="20" spans="1:4" s="391" customFormat="1" ht="25.5" customHeight="1">
      <c r="A20" s="401" t="s">
        <v>879</v>
      </c>
      <c r="B20" s="402">
        <v>2213</v>
      </c>
      <c r="C20" s="403">
        <v>2915</v>
      </c>
      <c r="D20" s="404">
        <f t="shared" si="0"/>
        <v>0.31721644826028017</v>
      </c>
    </row>
    <row r="21" spans="1:4" s="391" customFormat="1" ht="25.5" customHeight="1">
      <c r="A21" s="401" t="s">
        <v>880</v>
      </c>
      <c r="B21" s="402">
        <v>6000</v>
      </c>
      <c r="C21" s="403">
        <v>44546</v>
      </c>
      <c r="D21" s="404">
        <f t="shared" si="0"/>
        <v>6.4243333333333332</v>
      </c>
    </row>
    <row r="22" spans="1:4" s="391" customFormat="1" ht="25.5" customHeight="1">
      <c r="A22" s="401" t="s">
        <v>881</v>
      </c>
      <c r="B22" s="402">
        <v>18802</v>
      </c>
      <c r="C22" s="403">
        <v>16457</v>
      </c>
      <c r="D22" s="404">
        <f t="shared" si="0"/>
        <v>-0.12472077438570364</v>
      </c>
    </row>
    <row r="23" spans="1:4" s="391" customFormat="1" ht="25.5" customHeight="1">
      <c r="A23" s="401" t="s">
        <v>882</v>
      </c>
      <c r="B23" s="402">
        <v>388</v>
      </c>
      <c r="C23" s="403">
        <v>1720</v>
      </c>
      <c r="D23" s="404">
        <f t="shared" si="0"/>
        <v>3.4329896907216493</v>
      </c>
    </row>
    <row r="24" spans="1:4" s="391" customFormat="1" ht="25.5" customHeight="1">
      <c r="A24" s="401" t="s">
        <v>883</v>
      </c>
      <c r="B24" s="402">
        <v>934</v>
      </c>
      <c r="C24" s="403">
        <v>773</v>
      </c>
      <c r="D24" s="404">
        <f t="shared" si="0"/>
        <v>-0.17237687366167023</v>
      </c>
    </row>
    <row r="25" spans="1:4" s="391" customFormat="1" ht="25.5" customHeight="1">
      <c r="A25" s="401" t="s">
        <v>884</v>
      </c>
      <c r="B25" s="402">
        <v>0</v>
      </c>
      <c r="C25" s="403">
        <v>20000</v>
      </c>
      <c r="D25" s="404"/>
    </row>
    <row r="26" spans="1:4" s="391" customFormat="1" ht="25.5" customHeight="1">
      <c r="A26" s="401" t="s">
        <v>885</v>
      </c>
      <c r="B26" s="402">
        <v>524</v>
      </c>
      <c r="C26" s="403">
        <v>500</v>
      </c>
      <c r="D26" s="404">
        <f t="shared" si="0"/>
        <v>-4.5801526717557252E-2</v>
      </c>
    </row>
    <row r="27" spans="1:4" s="391" customFormat="1" ht="25.5" customHeight="1">
      <c r="A27" s="401" t="s">
        <v>886</v>
      </c>
      <c r="B27" s="403">
        <v>155</v>
      </c>
      <c r="C27" s="403">
        <v>74757</v>
      </c>
      <c r="D27" s="404">
        <f t="shared" si="0"/>
        <v>481.30322580645162</v>
      </c>
    </row>
    <row r="28" spans="1:4" s="391" customFormat="1" ht="25.5" customHeight="1">
      <c r="A28" s="406" t="s">
        <v>775</v>
      </c>
      <c r="B28" s="407">
        <f>SUM(B5:B27)</f>
        <v>765062</v>
      </c>
      <c r="C28" s="407">
        <f>SUM(C5:C27)</f>
        <v>820364</v>
      </c>
      <c r="D28" s="408">
        <f t="shared" si="0"/>
        <v>7.2284337739947871E-2</v>
      </c>
    </row>
    <row r="29" spans="1:4" s="392" customFormat="1" ht="25.5" customHeight="1">
      <c r="A29" s="409" t="s">
        <v>777</v>
      </c>
      <c r="B29" s="407">
        <f>SUM(B30:B34)</f>
        <v>805331</v>
      </c>
      <c r="C29" s="407">
        <f>SUM(C30:C34)</f>
        <v>733002</v>
      </c>
      <c r="D29" s="408">
        <f t="shared" si="0"/>
        <v>-8.9812760219090043E-2</v>
      </c>
    </row>
    <row r="30" spans="1:4" s="391" customFormat="1" ht="25.5" customHeight="1">
      <c r="A30" s="410" t="s">
        <v>687</v>
      </c>
      <c r="B30" s="411">
        <v>5000</v>
      </c>
      <c r="C30" s="403">
        <v>3510</v>
      </c>
      <c r="D30" s="404">
        <f t="shared" si="0"/>
        <v>-0.29799999999999999</v>
      </c>
    </row>
    <row r="31" spans="1:4" s="391" customFormat="1" ht="25.5" customHeight="1">
      <c r="A31" s="410" t="s">
        <v>887</v>
      </c>
      <c r="B31" s="411">
        <v>648523</v>
      </c>
      <c r="C31" s="411">
        <v>648702</v>
      </c>
      <c r="D31" s="404">
        <f t="shared" si="0"/>
        <v>2.7601179911892099E-4</v>
      </c>
    </row>
    <row r="32" spans="1:4" s="391" customFormat="1" ht="25.5" customHeight="1">
      <c r="A32" s="412" t="s">
        <v>888</v>
      </c>
      <c r="B32" s="413">
        <v>71018</v>
      </c>
      <c r="C32" s="403"/>
      <c r="D32" s="404">
        <f t="shared" si="0"/>
        <v>-1</v>
      </c>
    </row>
    <row r="33" spans="1:4" s="391" customFormat="1" ht="25.5" customHeight="1">
      <c r="A33" s="412" t="s">
        <v>889</v>
      </c>
      <c r="B33" s="411"/>
      <c r="C33" s="403"/>
      <c r="D33" s="404"/>
    </row>
    <row r="34" spans="1:4" s="391" customFormat="1" ht="25.5" customHeight="1">
      <c r="A34" s="410" t="s">
        <v>890</v>
      </c>
      <c r="B34" s="411">
        <v>80790</v>
      </c>
      <c r="C34" s="411">
        <v>80790</v>
      </c>
      <c r="D34" s="404">
        <f t="shared" si="0"/>
        <v>0</v>
      </c>
    </row>
    <row r="35" spans="1:4" s="391" customFormat="1" ht="25.5" customHeight="1">
      <c r="A35" s="414" t="s">
        <v>796</v>
      </c>
      <c r="B35" s="415">
        <f>B29+B28</f>
        <v>1570393</v>
      </c>
      <c r="C35" s="415">
        <f>C29+C28</f>
        <v>1553366</v>
      </c>
      <c r="D35" s="416">
        <f t="shared" si="0"/>
        <v>-1.0842508849695585E-2</v>
      </c>
    </row>
  </sheetData>
  <mergeCells count="2">
    <mergeCell ref="A2:D2"/>
    <mergeCell ref="B3:D3"/>
  </mergeCells>
  <phoneticPr fontId="26" type="noConversion"/>
  <dataValidations count="1">
    <dataValidation type="whole" allowBlank="1" showInputMessage="1" showErrorMessage="1" sqref="B5:B26">
      <formula1>-1000000000</formula1>
      <formula2>1000000000</formula2>
    </dataValidation>
  </dataValidations>
  <pageMargins left="0.59055118110236227" right="0.59055118110236227" top="0.39370078740157483" bottom="0.39370078740157483" header="0.11811023622047245" footer="0.11811023622047245"/>
  <pageSetup paperSize="9" scale="85" fitToHeight="0" orientation="portrait" useFirstPageNumber="1" errors="NA" r:id="rId1"/>
  <headerFooter alignWithMargins="0"/>
</worksheet>
</file>

<file path=xl/worksheets/sheet13.xml><?xml version="1.0" encoding="utf-8"?>
<worksheet xmlns="http://schemas.openxmlformats.org/spreadsheetml/2006/main" xmlns:r="http://schemas.openxmlformats.org/officeDocument/2006/relationships">
  <sheetPr enableFormatConditionsCalculation="0">
    <tabColor theme="8" tint="0.59999389629810485"/>
  </sheetPr>
  <dimension ref="A1:C529"/>
  <sheetViews>
    <sheetView topLeftCell="A437" zoomScaleSheetLayoutView="100" workbookViewId="0">
      <selection activeCell="C525" sqref="C525"/>
    </sheetView>
  </sheetViews>
  <sheetFormatPr defaultRowHeight="14.25" customHeight="1"/>
  <cols>
    <col min="1" max="1" width="55.28515625" style="365" customWidth="1"/>
    <col min="2" max="2" width="18.28515625" style="366" customWidth="1"/>
    <col min="3" max="3" width="18.28515625" style="367" customWidth="1"/>
    <col min="4" max="16384" width="9.140625" style="365"/>
  </cols>
  <sheetData>
    <row r="1" spans="1:3" s="363" customFormat="1" ht="20.25" customHeight="1">
      <c r="A1" s="368" t="s">
        <v>895</v>
      </c>
      <c r="B1" s="369"/>
      <c r="C1" s="369"/>
    </row>
    <row r="2" spans="1:3" ht="28.5" customHeight="1">
      <c r="A2" s="539" t="s">
        <v>894</v>
      </c>
      <c r="B2" s="539"/>
      <c r="C2" s="539"/>
    </row>
    <row r="3" spans="1:3" s="363" customFormat="1" ht="21.75" customHeight="1">
      <c r="B3" s="370"/>
      <c r="C3" s="370" t="s">
        <v>208</v>
      </c>
    </row>
    <row r="4" spans="1:3" ht="15" customHeight="1">
      <c r="A4" s="541" t="s">
        <v>240</v>
      </c>
      <c r="B4" s="543" t="s">
        <v>210</v>
      </c>
      <c r="C4" s="570" t="s">
        <v>845</v>
      </c>
    </row>
    <row r="5" spans="1:3" ht="10.5" customHeight="1">
      <c r="A5" s="542"/>
      <c r="B5" s="544"/>
      <c r="C5" s="571"/>
    </row>
    <row r="6" spans="1:3" ht="6.75" customHeight="1">
      <c r="A6" s="542"/>
      <c r="B6" s="544"/>
      <c r="C6" s="571"/>
    </row>
    <row r="7" spans="1:3" s="364" customFormat="1" ht="25.5" customHeight="1">
      <c r="A7" s="371" t="s">
        <v>241</v>
      </c>
      <c r="B7" s="372">
        <f>B8+B15+B20+B27+B32+B39+B45+B52+B56+B59+B62+B66+B70+B74+B77+B81+B86+B90+B94+B102+B98+B113</f>
        <v>120080</v>
      </c>
      <c r="C7" s="373">
        <f>C8+C15+C20+C27+C32+C39+C45+C52+C56+C59+C62+C66+C70+C74+C77+C81+C86+C90+C94+C102+C98+C113+C68</f>
        <v>127566</v>
      </c>
    </row>
    <row r="8" spans="1:3" s="364" customFormat="1" ht="25.5" customHeight="1">
      <c r="A8" s="371" t="s">
        <v>242</v>
      </c>
      <c r="B8" s="372">
        <f>SUM(B9:B14)</f>
        <v>1228</v>
      </c>
      <c r="C8" s="373">
        <f>SUM(C9:C14)</f>
        <v>1421</v>
      </c>
    </row>
    <row r="9" spans="1:3" ht="25.5" customHeight="1">
      <c r="A9" s="374" t="s">
        <v>243</v>
      </c>
      <c r="B9" s="375">
        <v>1120</v>
      </c>
      <c r="C9" s="376">
        <v>1301</v>
      </c>
    </row>
    <row r="10" spans="1:3" ht="25.5" customHeight="1">
      <c r="A10" s="374" t="s">
        <v>244</v>
      </c>
      <c r="B10" s="375"/>
      <c r="C10" s="376"/>
    </row>
    <row r="11" spans="1:3" ht="25.5" customHeight="1">
      <c r="A11" s="374" t="s">
        <v>245</v>
      </c>
      <c r="B11" s="375"/>
      <c r="C11" s="376"/>
    </row>
    <row r="12" spans="1:3" ht="25.5" customHeight="1">
      <c r="A12" s="374" t="s">
        <v>246</v>
      </c>
      <c r="B12" s="375">
        <v>98</v>
      </c>
      <c r="C12" s="376">
        <v>120</v>
      </c>
    </row>
    <row r="13" spans="1:3" ht="25.5" customHeight="1">
      <c r="A13" s="374" t="s">
        <v>247</v>
      </c>
      <c r="B13" s="375"/>
      <c r="C13" s="376"/>
    </row>
    <row r="14" spans="1:3" ht="25.5" customHeight="1">
      <c r="A14" s="374" t="s">
        <v>248</v>
      </c>
      <c r="B14" s="375">
        <v>10</v>
      </c>
      <c r="C14" s="376"/>
    </row>
    <row r="15" spans="1:3" s="364" customFormat="1" ht="25.5" customHeight="1">
      <c r="A15" s="371" t="s">
        <v>249</v>
      </c>
      <c r="B15" s="372">
        <f>SUM(B16:B19)</f>
        <v>954</v>
      </c>
      <c r="C15" s="373">
        <f>SUM(C16:C19)</f>
        <v>1002</v>
      </c>
    </row>
    <row r="16" spans="1:3" ht="25.5" customHeight="1">
      <c r="A16" s="374" t="s">
        <v>243</v>
      </c>
      <c r="B16" s="375">
        <v>951</v>
      </c>
      <c r="C16" s="376">
        <v>1002</v>
      </c>
    </row>
    <row r="17" spans="1:3" ht="25.5" customHeight="1">
      <c r="A17" s="374" t="s">
        <v>244</v>
      </c>
      <c r="B17" s="375"/>
      <c r="C17" s="376"/>
    </row>
    <row r="18" spans="1:3" ht="25.5" customHeight="1">
      <c r="A18" s="374" t="s">
        <v>250</v>
      </c>
      <c r="B18" s="375"/>
      <c r="C18" s="376"/>
    </row>
    <row r="19" spans="1:3" ht="25.5" customHeight="1">
      <c r="A19" s="374" t="s">
        <v>251</v>
      </c>
      <c r="B19" s="375">
        <v>3</v>
      </c>
      <c r="C19" s="376"/>
    </row>
    <row r="20" spans="1:3" s="364" customFormat="1" ht="25.5" customHeight="1">
      <c r="A20" s="371" t="s">
        <v>252</v>
      </c>
      <c r="B20" s="372">
        <f>SUM(B21:B26)</f>
        <v>66907</v>
      </c>
      <c r="C20" s="373">
        <f>SUM(C21:C26)</f>
        <v>82318</v>
      </c>
    </row>
    <row r="21" spans="1:3" ht="25.5" customHeight="1">
      <c r="A21" s="374" t="s">
        <v>243</v>
      </c>
      <c r="B21" s="375">
        <v>56739</v>
      </c>
      <c r="C21" s="376">
        <v>53911</v>
      </c>
    </row>
    <row r="22" spans="1:3" ht="25.5" customHeight="1">
      <c r="A22" s="374" t="s">
        <v>244</v>
      </c>
      <c r="B22" s="375">
        <v>8829</v>
      </c>
      <c r="C22" s="376">
        <v>26216</v>
      </c>
    </row>
    <row r="23" spans="1:3" ht="25.5" customHeight="1">
      <c r="A23" s="374" t="s">
        <v>253</v>
      </c>
      <c r="B23" s="375"/>
      <c r="C23" s="376"/>
    </row>
    <row r="24" spans="1:3" ht="25.5" customHeight="1">
      <c r="A24" s="374" t="s">
        <v>254</v>
      </c>
      <c r="B24" s="375">
        <v>336</v>
      </c>
      <c r="C24" s="376">
        <v>193</v>
      </c>
    </row>
    <row r="25" spans="1:3" ht="25.5" customHeight="1">
      <c r="A25" s="374" t="s">
        <v>247</v>
      </c>
      <c r="B25" s="375">
        <v>655</v>
      </c>
      <c r="C25" s="376">
        <v>581</v>
      </c>
    </row>
    <row r="26" spans="1:3" ht="25.5" customHeight="1">
      <c r="A26" s="374" t="s">
        <v>255</v>
      </c>
      <c r="B26" s="375">
        <v>348</v>
      </c>
      <c r="C26" s="376">
        <v>1417</v>
      </c>
    </row>
    <row r="27" spans="1:3" s="364" customFormat="1" ht="25.5" customHeight="1">
      <c r="A27" s="371" t="s">
        <v>256</v>
      </c>
      <c r="B27" s="372">
        <f>SUM(B28:B31)</f>
        <v>1590</v>
      </c>
      <c r="C27" s="373">
        <f>SUM(C28:C31)</f>
        <v>1122</v>
      </c>
    </row>
    <row r="28" spans="1:3" ht="25.5" customHeight="1">
      <c r="A28" s="374" t="s">
        <v>243</v>
      </c>
      <c r="B28" s="375">
        <v>1590</v>
      </c>
      <c r="C28" s="376">
        <v>882</v>
      </c>
    </row>
    <row r="29" spans="1:3" ht="25.5" customHeight="1">
      <c r="A29" s="377" t="s">
        <v>257</v>
      </c>
      <c r="B29" s="378"/>
      <c r="C29" s="376">
        <v>80</v>
      </c>
    </row>
    <row r="30" spans="1:3" ht="25.5" customHeight="1">
      <c r="A30" s="374" t="s">
        <v>258</v>
      </c>
      <c r="B30" s="375"/>
      <c r="C30" s="376"/>
    </row>
    <row r="31" spans="1:3" ht="25.5" customHeight="1">
      <c r="A31" s="374" t="s">
        <v>259</v>
      </c>
      <c r="B31" s="375"/>
      <c r="C31" s="376">
        <v>160</v>
      </c>
    </row>
    <row r="32" spans="1:3" ht="25.5" customHeight="1">
      <c r="A32" s="371" t="s">
        <v>260</v>
      </c>
      <c r="B32" s="372">
        <f>SUM(B33:B38)</f>
        <v>687</v>
      </c>
      <c r="C32" s="373">
        <f>SUM(C33:C38)</f>
        <v>474</v>
      </c>
    </row>
    <row r="33" spans="1:3" s="364" customFormat="1" ht="25.5" customHeight="1">
      <c r="A33" s="374" t="s">
        <v>243</v>
      </c>
      <c r="B33" s="375">
        <v>430</v>
      </c>
      <c r="C33" s="376">
        <v>340</v>
      </c>
    </row>
    <row r="34" spans="1:3" ht="25.5" customHeight="1">
      <c r="A34" s="374" t="s">
        <v>261</v>
      </c>
      <c r="B34" s="375">
        <v>32</v>
      </c>
      <c r="C34" s="376">
        <v>75</v>
      </c>
    </row>
    <row r="35" spans="1:3" ht="25.5" customHeight="1">
      <c r="A35" s="374" t="s">
        <v>262</v>
      </c>
      <c r="B35" s="375"/>
      <c r="C35" s="376"/>
    </row>
    <row r="36" spans="1:3" ht="25.5" customHeight="1">
      <c r="A36" s="374" t="s">
        <v>263</v>
      </c>
      <c r="B36" s="375">
        <v>200</v>
      </c>
      <c r="C36" s="376">
        <v>39</v>
      </c>
    </row>
    <row r="37" spans="1:3" ht="25.5" customHeight="1">
      <c r="A37" s="374" t="s">
        <v>264</v>
      </c>
      <c r="B37" s="375"/>
      <c r="C37" s="376">
        <v>5</v>
      </c>
    </row>
    <row r="38" spans="1:3" ht="25.5" customHeight="1">
      <c r="A38" s="374" t="s">
        <v>265</v>
      </c>
      <c r="B38" s="375">
        <v>25</v>
      </c>
      <c r="C38" s="376">
        <v>15</v>
      </c>
    </row>
    <row r="39" spans="1:3" s="364" customFormat="1" ht="25.5" customHeight="1">
      <c r="A39" s="371" t="s">
        <v>266</v>
      </c>
      <c r="B39" s="372">
        <f>SUM(B40:B44)</f>
        <v>2232</v>
      </c>
      <c r="C39" s="373">
        <f>SUM(C40:C44)</f>
        <v>2070</v>
      </c>
    </row>
    <row r="40" spans="1:3" ht="25.5" customHeight="1">
      <c r="A40" s="374" t="s">
        <v>243</v>
      </c>
      <c r="B40" s="375">
        <v>2232</v>
      </c>
      <c r="C40" s="376">
        <v>2070</v>
      </c>
    </row>
    <row r="41" spans="1:3" ht="25.5" customHeight="1">
      <c r="A41" s="374" t="s">
        <v>244</v>
      </c>
      <c r="B41" s="375"/>
      <c r="C41" s="376">
        <v>0</v>
      </c>
    </row>
    <row r="42" spans="1:3" ht="25.5" customHeight="1">
      <c r="A42" s="374" t="s">
        <v>247</v>
      </c>
      <c r="B42" s="375"/>
      <c r="C42" s="376"/>
    </row>
    <row r="43" spans="1:3" ht="25.5" customHeight="1">
      <c r="A43" s="374" t="s">
        <v>267</v>
      </c>
      <c r="B43" s="375"/>
      <c r="C43" s="376"/>
    </row>
    <row r="44" spans="1:3" ht="25.5" customHeight="1">
      <c r="A44" s="374" t="s">
        <v>268</v>
      </c>
      <c r="B44" s="375"/>
      <c r="C44" s="376"/>
    </row>
    <row r="45" spans="1:3" ht="25.5" customHeight="1">
      <c r="A45" s="371" t="s">
        <v>269</v>
      </c>
      <c r="B45" s="372">
        <f>SUM(B46:B51)</f>
        <v>9600</v>
      </c>
      <c r="C45" s="373">
        <f>SUM(C46:C51)</f>
        <v>13000</v>
      </c>
    </row>
    <row r="46" spans="1:3" ht="25.5" customHeight="1">
      <c r="A46" s="374" t="s">
        <v>243</v>
      </c>
      <c r="B46" s="375"/>
      <c r="C46" s="376"/>
    </row>
    <row r="47" spans="1:3" ht="25.5" customHeight="1">
      <c r="A47" s="374" t="s">
        <v>244</v>
      </c>
      <c r="B47" s="375"/>
      <c r="C47" s="376"/>
    </row>
    <row r="48" spans="1:3" s="364" customFormat="1" ht="25.5" customHeight="1">
      <c r="A48" s="374" t="s">
        <v>270</v>
      </c>
      <c r="B48" s="375"/>
      <c r="C48" s="376"/>
    </row>
    <row r="49" spans="1:3" ht="25.5" customHeight="1">
      <c r="A49" s="374" t="s">
        <v>271</v>
      </c>
      <c r="B49" s="375"/>
      <c r="C49" s="376"/>
    </row>
    <row r="50" spans="1:3" ht="25.5" customHeight="1">
      <c r="A50" s="374" t="s">
        <v>272</v>
      </c>
      <c r="B50" s="375"/>
      <c r="C50" s="376"/>
    </row>
    <row r="51" spans="1:3" ht="25.5" customHeight="1">
      <c r="A51" s="374" t="s">
        <v>273</v>
      </c>
      <c r="B51" s="375">
        <v>9600</v>
      </c>
      <c r="C51" s="376">
        <v>13000</v>
      </c>
    </row>
    <row r="52" spans="1:3" ht="25.5" customHeight="1">
      <c r="A52" s="371" t="s">
        <v>274</v>
      </c>
      <c r="B52" s="372">
        <f>SUM(B53:B55)</f>
        <v>724</v>
      </c>
      <c r="C52" s="373">
        <f>SUM(C53:C55)</f>
        <v>482</v>
      </c>
    </row>
    <row r="53" spans="1:3" ht="25.5" customHeight="1">
      <c r="A53" s="374" t="s">
        <v>243</v>
      </c>
      <c r="B53" s="375">
        <v>490</v>
      </c>
      <c r="C53" s="376">
        <v>458</v>
      </c>
    </row>
    <row r="54" spans="1:3" ht="25.5" customHeight="1">
      <c r="A54" s="374" t="s">
        <v>275</v>
      </c>
      <c r="B54" s="375">
        <v>184</v>
      </c>
      <c r="C54" s="376">
        <v>24</v>
      </c>
    </row>
    <row r="55" spans="1:3" ht="25.5" customHeight="1">
      <c r="A55" s="374" t="s">
        <v>276</v>
      </c>
      <c r="B55" s="375">
        <v>50</v>
      </c>
      <c r="C55" s="376"/>
    </row>
    <row r="56" spans="1:3" ht="25.5" customHeight="1">
      <c r="A56" s="371" t="s">
        <v>277</v>
      </c>
      <c r="B56" s="372">
        <f>SUM(B57:B58)</f>
        <v>0</v>
      </c>
      <c r="C56" s="373">
        <f>SUM(C57:C58)</f>
        <v>0</v>
      </c>
    </row>
    <row r="57" spans="1:3" ht="25.5" customHeight="1">
      <c r="A57" s="374" t="s">
        <v>243</v>
      </c>
      <c r="B57" s="375"/>
      <c r="C57" s="376"/>
    </row>
    <row r="58" spans="1:3" ht="25.5" customHeight="1">
      <c r="A58" s="374" t="s">
        <v>278</v>
      </c>
      <c r="B58" s="375"/>
      <c r="C58" s="376"/>
    </row>
    <row r="59" spans="1:3" s="364" customFormat="1" ht="25.5" customHeight="1">
      <c r="A59" s="371" t="s">
        <v>279</v>
      </c>
      <c r="B59" s="372">
        <f>SUM(B60:B61)</f>
        <v>2403</v>
      </c>
      <c r="C59" s="373">
        <f>SUM(C60:C61)</f>
        <v>2051</v>
      </c>
    </row>
    <row r="60" spans="1:3" ht="25.5" customHeight="1">
      <c r="A60" s="374" t="s">
        <v>243</v>
      </c>
      <c r="B60" s="375">
        <v>2162</v>
      </c>
      <c r="C60" s="376">
        <v>1997</v>
      </c>
    </row>
    <row r="61" spans="1:3" ht="25.5" customHeight="1">
      <c r="A61" s="374" t="s">
        <v>244</v>
      </c>
      <c r="B61" s="375">
        <v>241</v>
      </c>
      <c r="C61" s="376">
        <v>54</v>
      </c>
    </row>
    <row r="62" spans="1:3" s="364" customFormat="1" ht="25.5" customHeight="1">
      <c r="A62" s="371" t="s">
        <v>280</v>
      </c>
      <c r="B62" s="372">
        <f>SUM(B63:B65)</f>
        <v>179</v>
      </c>
      <c r="C62" s="373">
        <f>SUM(C63:C65)</f>
        <v>166</v>
      </c>
    </row>
    <row r="63" spans="1:3" ht="25.5" customHeight="1">
      <c r="A63" s="379" t="s">
        <v>896</v>
      </c>
      <c r="B63" s="375">
        <v>139</v>
      </c>
      <c r="C63" s="376">
        <v>16</v>
      </c>
    </row>
    <row r="64" spans="1:3" ht="25.5" customHeight="1">
      <c r="A64" s="379" t="s">
        <v>295</v>
      </c>
      <c r="B64" s="375"/>
      <c r="C64" s="376">
        <v>10</v>
      </c>
    </row>
    <row r="65" spans="1:3" ht="25.5" customHeight="1">
      <c r="A65" s="379" t="s">
        <v>897</v>
      </c>
      <c r="B65" s="375">
        <v>40</v>
      </c>
      <c r="C65" s="376">
        <v>140</v>
      </c>
    </row>
    <row r="66" spans="1:3" ht="25.5" customHeight="1">
      <c r="A66" s="371" t="s">
        <v>285</v>
      </c>
      <c r="B66" s="372">
        <f>SUM(B67:B67)</f>
        <v>0</v>
      </c>
      <c r="C66" s="373">
        <f>SUM(C67:C67)</f>
        <v>3</v>
      </c>
    </row>
    <row r="67" spans="1:3" ht="25.5" customHeight="1">
      <c r="A67" s="379" t="s">
        <v>898</v>
      </c>
      <c r="B67" s="375"/>
      <c r="C67" s="376">
        <v>3</v>
      </c>
    </row>
    <row r="68" spans="1:3" ht="25.5" customHeight="1">
      <c r="A68" s="371" t="s">
        <v>287</v>
      </c>
      <c r="B68" s="372">
        <v>0</v>
      </c>
      <c r="C68" s="373">
        <f>SUM(C69)</f>
        <v>98</v>
      </c>
    </row>
    <row r="69" spans="1:3" ht="25.5" customHeight="1">
      <c r="A69" s="379" t="s">
        <v>898</v>
      </c>
      <c r="B69" s="375">
        <v>0</v>
      </c>
      <c r="C69" s="376">
        <v>98</v>
      </c>
    </row>
    <row r="70" spans="1:3" ht="25.5" customHeight="1">
      <c r="A70" s="371" t="s">
        <v>294</v>
      </c>
      <c r="B70" s="372">
        <f>SUM(B71:B73)</f>
        <v>7</v>
      </c>
      <c r="C70" s="373">
        <f>SUM(C71:C73)</f>
        <v>7</v>
      </c>
    </row>
    <row r="71" spans="1:3" ht="25.5" customHeight="1">
      <c r="A71" s="374" t="s">
        <v>295</v>
      </c>
      <c r="B71" s="375">
        <v>7</v>
      </c>
      <c r="C71" s="376">
        <v>1</v>
      </c>
    </row>
    <row r="72" spans="1:3" ht="25.5" customHeight="1">
      <c r="A72" s="374" t="s">
        <v>899</v>
      </c>
      <c r="B72" s="375"/>
      <c r="C72" s="376">
        <v>3</v>
      </c>
    </row>
    <row r="73" spans="1:3" ht="25.5" customHeight="1">
      <c r="A73" s="374" t="s">
        <v>900</v>
      </c>
      <c r="B73" s="375"/>
      <c r="C73" s="376">
        <v>3</v>
      </c>
    </row>
    <row r="74" spans="1:3" s="364" customFormat="1" ht="25.5" customHeight="1">
      <c r="A74" s="371" t="s">
        <v>296</v>
      </c>
      <c r="B74" s="372">
        <f>B75+B76</f>
        <v>270</v>
      </c>
      <c r="C74" s="373">
        <f>C75+C76</f>
        <v>1750</v>
      </c>
    </row>
    <row r="75" spans="1:3" ht="25.5" customHeight="1">
      <c r="A75" s="379" t="s">
        <v>896</v>
      </c>
      <c r="B75" s="375">
        <v>255</v>
      </c>
      <c r="C75" s="376">
        <v>235</v>
      </c>
    </row>
    <row r="76" spans="1:3" ht="25.5" customHeight="1">
      <c r="A76" s="379" t="s">
        <v>901</v>
      </c>
      <c r="B76" s="375">
        <v>15</v>
      </c>
      <c r="C76" s="376">
        <v>1515</v>
      </c>
    </row>
    <row r="77" spans="1:3" s="364" customFormat="1" ht="25.5" customHeight="1">
      <c r="A77" s="371" t="s">
        <v>298</v>
      </c>
      <c r="B77" s="372">
        <f>SUM(B78:B80)</f>
        <v>1951</v>
      </c>
      <c r="C77" s="373">
        <f>SUM(C78:C80)</f>
        <v>1679</v>
      </c>
    </row>
    <row r="78" spans="1:3" ht="25.5" customHeight="1">
      <c r="A78" s="379" t="s">
        <v>896</v>
      </c>
      <c r="B78" s="375">
        <v>1712</v>
      </c>
      <c r="C78" s="376">
        <v>1588</v>
      </c>
    </row>
    <row r="79" spans="1:3" ht="25.5" customHeight="1">
      <c r="A79" s="379" t="s">
        <v>902</v>
      </c>
      <c r="B79" s="375">
        <v>200</v>
      </c>
      <c r="C79" s="376">
        <v>71</v>
      </c>
    </row>
    <row r="80" spans="1:3" s="364" customFormat="1" ht="25.5" customHeight="1">
      <c r="A80" s="379" t="s">
        <v>903</v>
      </c>
      <c r="B80" s="375">
        <v>39</v>
      </c>
      <c r="C80" s="376">
        <v>20</v>
      </c>
    </row>
    <row r="81" spans="1:3" ht="25.5" customHeight="1">
      <c r="A81" s="371" t="s">
        <v>301</v>
      </c>
      <c r="B81" s="372">
        <f>SUM(B82:B85)</f>
        <v>4638</v>
      </c>
      <c r="C81" s="373">
        <f>SUM(C82:C85)</f>
        <v>2396</v>
      </c>
    </row>
    <row r="82" spans="1:3" s="364" customFormat="1" ht="25.5" customHeight="1">
      <c r="A82" s="379" t="s">
        <v>896</v>
      </c>
      <c r="B82" s="375">
        <v>4272</v>
      </c>
      <c r="C82" s="376">
        <v>2278</v>
      </c>
    </row>
    <row r="83" spans="1:3" ht="25.5" customHeight="1">
      <c r="A83" s="379" t="s">
        <v>902</v>
      </c>
      <c r="B83" s="380">
        <v>336</v>
      </c>
      <c r="C83" s="381"/>
    </row>
    <row r="84" spans="1:3" ht="25.5" customHeight="1">
      <c r="A84" s="379" t="s">
        <v>904</v>
      </c>
      <c r="B84" s="375"/>
      <c r="C84" s="376">
        <v>100</v>
      </c>
    </row>
    <row r="85" spans="1:3" ht="25.5" customHeight="1">
      <c r="A85" s="379" t="s">
        <v>905</v>
      </c>
      <c r="B85" s="375">
        <v>30</v>
      </c>
      <c r="C85" s="376">
        <v>18</v>
      </c>
    </row>
    <row r="86" spans="1:3" s="364" customFormat="1" ht="25.5" customHeight="1">
      <c r="A86" s="371" t="s">
        <v>304</v>
      </c>
      <c r="B86" s="372">
        <f>SUM(B87:B89)</f>
        <v>5862</v>
      </c>
      <c r="C86" s="373">
        <f>SUM(C87:C89)</f>
        <v>7733</v>
      </c>
    </row>
    <row r="87" spans="1:3" ht="25.5" customHeight="1">
      <c r="A87" s="374" t="s">
        <v>243</v>
      </c>
      <c r="B87" s="375">
        <v>576</v>
      </c>
      <c r="C87" s="376">
        <v>563</v>
      </c>
    </row>
    <row r="88" spans="1:3" s="364" customFormat="1" ht="25.5" customHeight="1">
      <c r="A88" s="374" t="s">
        <v>244</v>
      </c>
      <c r="B88" s="375">
        <v>4880</v>
      </c>
      <c r="C88" s="376">
        <v>7160</v>
      </c>
    </row>
    <row r="89" spans="1:3" ht="25.5" customHeight="1">
      <c r="A89" s="379" t="s">
        <v>906</v>
      </c>
      <c r="B89" s="375">
        <v>406</v>
      </c>
      <c r="C89" s="376">
        <v>10</v>
      </c>
    </row>
    <row r="90" spans="1:3" ht="25.5" customHeight="1">
      <c r="A90" s="371" t="s">
        <v>306</v>
      </c>
      <c r="B90" s="372">
        <f>SUM(B91:B93)</f>
        <v>1932</v>
      </c>
      <c r="C90" s="373">
        <f>SUM(C91:C93)</f>
        <v>1689</v>
      </c>
    </row>
    <row r="91" spans="1:3" ht="25.5" customHeight="1">
      <c r="A91" s="374" t="s">
        <v>243</v>
      </c>
      <c r="B91" s="375">
        <v>1800</v>
      </c>
      <c r="C91" s="376">
        <v>1689</v>
      </c>
    </row>
    <row r="92" spans="1:3" ht="25.5" customHeight="1">
      <c r="A92" s="374" t="s">
        <v>244</v>
      </c>
      <c r="B92" s="375"/>
      <c r="C92" s="376"/>
    </row>
    <row r="93" spans="1:3" ht="25.5" customHeight="1">
      <c r="A93" s="374" t="s">
        <v>307</v>
      </c>
      <c r="B93" s="375">
        <v>132</v>
      </c>
      <c r="C93" s="376"/>
    </row>
    <row r="94" spans="1:3" s="364" customFormat="1" ht="25.5" customHeight="1">
      <c r="A94" s="371" t="s">
        <v>308</v>
      </c>
      <c r="B94" s="372">
        <f>SUM(B95:B97)</f>
        <v>258</v>
      </c>
      <c r="C94" s="373">
        <f>SUM(C95:C97)</f>
        <v>347</v>
      </c>
    </row>
    <row r="95" spans="1:3" ht="25.5" customHeight="1">
      <c r="A95" s="374" t="s">
        <v>243</v>
      </c>
      <c r="B95" s="375">
        <v>237</v>
      </c>
      <c r="C95" s="376">
        <v>309</v>
      </c>
    </row>
    <row r="96" spans="1:3" ht="25.5" customHeight="1">
      <c r="A96" s="374" t="s">
        <v>244</v>
      </c>
      <c r="B96" s="375">
        <v>18</v>
      </c>
      <c r="C96" s="376">
        <v>36</v>
      </c>
    </row>
    <row r="97" spans="1:3" ht="25.5" customHeight="1">
      <c r="A97" s="374" t="s">
        <v>309</v>
      </c>
      <c r="B97" s="375">
        <v>3</v>
      </c>
      <c r="C97" s="376">
        <v>2</v>
      </c>
    </row>
    <row r="98" spans="1:3" ht="25.5" customHeight="1">
      <c r="A98" s="371" t="s">
        <v>310</v>
      </c>
      <c r="B98" s="372">
        <f>SUM(B99:B101)</f>
        <v>917</v>
      </c>
      <c r="C98" s="373">
        <f>SUM(C99:C101)</f>
        <v>535</v>
      </c>
    </row>
    <row r="99" spans="1:3" s="364" customFormat="1" ht="25.5" customHeight="1">
      <c r="A99" s="374" t="s">
        <v>243</v>
      </c>
      <c r="B99" s="375">
        <v>900</v>
      </c>
      <c r="C99" s="376">
        <v>476</v>
      </c>
    </row>
    <row r="100" spans="1:3" ht="25.5" customHeight="1">
      <c r="A100" s="374" t="s">
        <v>244</v>
      </c>
      <c r="B100" s="375"/>
      <c r="C100" s="376"/>
    </row>
    <row r="101" spans="1:3" ht="25.5" customHeight="1">
      <c r="A101" s="374" t="s">
        <v>311</v>
      </c>
      <c r="B101" s="375">
        <v>17</v>
      </c>
      <c r="C101" s="376">
        <v>59</v>
      </c>
    </row>
    <row r="102" spans="1:3" s="364" customFormat="1" ht="25.5" customHeight="1">
      <c r="A102" s="371" t="s">
        <v>312</v>
      </c>
      <c r="B102" s="372">
        <f>SUM(B103:B112)</f>
        <v>6721</v>
      </c>
      <c r="C102" s="373">
        <f>SUM(C103:C112)</f>
        <v>6223</v>
      </c>
    </row>
    <row r="103" spans="1:3" ht="25.5" customHeight="1">
      <c r="A103" s="374" t="s">
        <v>243</v>
      </c>
      <c r="B103" s="375">
        <v>4490</v>
      </c>
      <c r="C103" s="376">
        <v>3135</v>
      </c>
    </row>
    <row r="104" spans="1:3" ht="25.5" customHeight="1">
      <c r="A104" s="374" t="s">
        <v>907</v>
      </c>
      <c r="B104" s="375">
        <v>0</v>
      </c>
      <c r="C104" s="376">
        <v>979</v>
      </c>
    </row>
    <row r="105" spans="1:3" ht="25.5" customHeight="1">
      <c r="A105" s="374" t="s">
        <v>313</v>
      </c>
      <c r="B105" s="375">
        <v>30</v>
      </c>
      <c r="C105" s="376">
        <v>30</v>
      </c>
    </row>
    <row r="106" spans="1:3" ht="25.5" customHeight="1">
      <c r="A106" s="374" t="s">
        <v>314</v>
      </c>
      <c r="B106" s="375">
        <v>60</v>
      </c>
      <c r="C106" s="376">
        <v>60</v>
      </c>
    </row>
    <row r="107" spans="1:3" ht="25.5" customHeight="1">
      <c r="A107" s="374" t="s">
        <v>272</v>
      </c>
      <c r="B107" s="375">
        <v>22</v>
      </c>
      <c r="C107" s="376">
        <v>22</v>
      </c>
    </row>
    <row r="108" spans="1:3" ht="25.5" customHeight="1">
      <c r="A108" s="374" t="s">
        <v>315</v>
      </c>
      <c r="B108" s="375">
        <v>33</v>
      </c>
      <c r="C108" s="376"/>
    </row>
    <row r="109" spans="1:3" ht="25.5" customHeight="1">
      <c r="A109" s="374" t="s">
        <v>316</v>
      </c>
      <c r="B109" s="375">
        <v>35</v>
      </c>
      <c r="C109" s="376">
        <v>103</v>
      </c>
    </row>
    <row r="110" spans="1:3" ht="25.5" customHeight="1">
      <c r="A110" s="374" t="s">
        <v>317</v>
      </c>
      <c r="B110" s="375">
        <v>956</v>
      </c>
      <c r="C110" s="376">
        <v>468</v>
      </c>
    </row>
    <row r="111" spans="1:3" ht="25.5" customHeight="1">
      <c r="A111" s="374" t="s">
        <v>247</v>
      </c>
      <c r="B111" s="375">
        <v>995</v>
      </c>
      <c r="C111" s="376">
        <v>964</v>
      </c>
    </row>
    <row r="112" spans="1:3" ht="25.5" customHeight="1">
      <c r="A112" s="374" t="s">
        <v>318</v>
      </c>
      <c r="B112" s="375">
        <v>100</v>
      </c>
      <c r="C112" s="376">
        <v>462</v>
      </c>
    </row>
    <row r="113" spans="1:3" ht="25.5" customHeight="1">
      <c r="A113" s="371" t="s">
        <v>319</v>
      </c>
      <c r="B113" s="372">
        <f>B114</f>
        <v>11020</v>
      </c>
      <c r="C113" s="373">
        <f>C114</f>
        <v>1000</v>
      </c>
    </row>
    <row r="114" spans="1:3" s="364" customFormat="1" ht="25.5" customHeight="1">
      <c r="A114" s="374" t="s">
        <v>320</v>
      </c>
      <c r="B114" s="375">
        <v>11020</v>
      </c>
      <c r="C114" s="376">
        <v>1000</v>
      </c>
    </row>
    <row r="115" spans="1:3" s="364" customFormat="1" ht="25.5" customHeight="1">
      <c r="A115" s="371" t="s">
        <v>321</v>
      </c>
      <c r="B115" s="372">
        <f>B116</f>
        <v>0</v>
      </c>
      <c r="C115" s="373">
        <f>C116</f>
        <v>15</v>
      </c>
    </row>
    <row r="116" spans="1:3" s="364" customFormat="1" ht="25.5" customHeight="1">
      <c r="A116" s="371" t="s">
        <v>322</v>
      </c>
      <c r="B116" s="372">
        <f>B117</f>
        <v>0</v>
      </c>
      <c r="C116" s="373">
        <f>C117</f>
        <v>15</v>
      </c>
    </row>
    <row r="117" spans="1:3" s="364" customFormat="1" ht="25.5" customHeight="1">
      <c r="A117" s="374" t="s">
        <v>323</v>
      </c>
      <c r="B117" s="375"/>
      <c r="C117" s="376">
        <v>15</v>
      </c>
    </row>
    <row r="118" spans="1:3" ht="25.5" customHeight="1">
      <c r="A118" s="371" t="s">
        <v>324</v>
      </c>
      <c r="B118" s="372">
        <f>B119+B123+B128+B133+B142</f>
        <v>15553</v>
      </c>
      <c r="C118" s="373">
        <f>C119+C123+C128+C133+C142</f>
        <v>13243</v>
      </c>
    </row>
    <row r="119" spans="1:3" ht="25.5" customHeight="1">
      <c r="A119" s="371" t="s">
        <v>325</v>
      </c>
      <c r="B119" s="372">
        <f>SUM(B120:B122)</f>
        <v>616</v>
      </c>
      <c r="C119" s="373">
        <f>SUM(C120:C122)</f>
        <v>1156</v>
      </c>
    </row>
    <row r="120" spans="1:3" ht="25.5" customHeight="1">
      <c r="A120" s="374" t="s">
        <v>243</v>
      </c>
      <c r="B120" s="372"/>
      <c r="C120" s="376">
        <v>116</v>
      </c>
    </row>
    <row r="121" spans="1:3" s="364" customFormat="1" ht="25.5" customHeight="1">
      <c r="A121" s="374" t="s">
        <v>908</v>
      </c>
      <c r="B121" s="375"/>
      <c r="C121" s="376">
        <v>60</v>
      </c>
    </row>
    <row r="122" spans="1:3" ht="25.5" customHeight="1">
      <c r="A122" s="374" t="s">
        <v>326</v>
      </c>
      <c r="B122" s="375">
        <v>616</v>
      </c>
      <c r="C122" s="376">
        <v>980</v>
      </c>
    </row>
    <row r="123" spans="1:3" ht="25.5" customHeight="1">
      <c r="A123" s="371" t="s">
        <v>327</v>
      </c>
      <c r="B123" s="372">
        <f>SUM(B124:B127)</f>
        <v>3051</v>
      </c>
      <c r="C123" s="373">
        <f>SUM(C124:C127)</f>
        <v>2907</v>
      </c>
    </row>
    <row r="124" spans="1:3" s="364" customFormat="1" ht="25.5" customHeight="1">
      <c r="A124" s="374" t="s">
        <v>243</v>
      </c>
      <c r="B124" s="375">
        <v>2922</v>
      </c>
      <c r="C124" s="376">
        <v>2785</v>
      </c>
    </row>
    <row r="125" spans="1:3" ht="25.5" customHeight="1">
      <c r="A125" s="374" t="s">
        <v>244</v>
      </c>
      <c r="B125" s="375"/>
      <c r="C125" s="376"/>
    </row>
    <row r="126" spans="1:3" s="364" customFormat="1" ht="25.5" customHeight="1">
      <c r="A126" s="374" t="s">
        <v>909</v>
      </c>
      <c r="B126" s="375"/>
      <c r="C126" s="376"/>
    </row>
    <row r="127" spans="1:3" s="364" customFormat="1" ht="25.5" customHeight="1">
      <c r="A127" s="374" t="s">
        <v>329</v>
      </c>
      <c r="B127" s="375">
        <v>129</v>
      </c>
      <c r="C127" s="376">
        <v>122</v>
      </c>
    </row>
    <row r="128" spans="1:3" s="364" customFormat="1" ht="25.5" customHeight="1">
      <c r="A128" s="371" t="s">
        <v>330</v>
      </c>
      <c r="B128" s="372">
        <f>SUM(B129:B132)</f>
        <v>10046</v>
      </c>
      <c r="C128" s="373">
        <f>SUM(C129:C132)</f>
        <v>7581</v>
      </c>
    </row>
    <row r="129" spans="1:3" ht="25.5" customHeight="1">
      <c r="A129" s="374" t="s">
        <v>243</v>
      </c>
      <c r="B129" s="375">
        <v>6900</v>
      </c>
      <c r="C129" s="376">
        <v>4931</v>
      </c>
    </row>
    <row r="130" spans="1:3" s="364" customFormat="1" ht="25.5" customHeight="1">
      <c r="A130" s="374" t="s">
        <v>244</v>
      </c>
      <c r="B130" s="375"/>
      <c r="C130" s="376"/>
    </row>
    <row r="131" spans="1:3" s="364" customFormat="1" ht="25.5" customHeight="1">
      <c r="A131" s="374" t="s">
        <v>331</v>
      </c>
      <c r="B131" s="375">
        <v>3146</v>
      </c>
      <c r="C131" s="376">
        <v>2200</v>
      </c>
    </row>
    <row r="132" spans="1:3" s="364" customFormat="1" ht="25.5" customHeight="1">
      <c r="A132" s="374" t="s">
        <v>332</v>
      </c>
      <c r="B132" s="375"/>
      <c r="C132" s="376">
        <v>450</v>
      </c>
    </row>
    <row r="133" spans="1:3" ht="25.5" customHeight="1">
      <c r="A133" s="371" t="s">
        <v>333</v>
      </c>
      <c r="B133" s="372">
        <f>SUM(B134:B141)</f>
        <v>1169</v>
      </c>
      <c r="C133" s="373">
        <f>SUM(C134:C141)</f>
        <v>1126</v>
      </c>
    </row>
    <row r="134" spans="1:3" ht="25.5" customHeight="1">
      <c r="A134" s="374" t="s">
        <v>243</v>
      </c>
      <c r="B134" s="375">
        <v>1148</v>
      </c>
      <c r="C134" s="376">
        <v>992</v>
      </c>
    </row>
    <row r="135" spans="1:3" ht="25.5" customHeight="1">
      <c r="A135" s="374" t="s">
        <v>244</v>
      </c>
      <c r="B135" s="375">
        <v>21</v>
      </c>
      <c r="C135" s="376"/>
    </row>
    <row r="136" spans="1:3" ht="25.5" customHeight="1">
      <c r="A136" s="374" t="s">
        <v>335</v>
      </c>
      <c r="B136" s="375"/>
      <c r="C136" s="376">
        <v>40</v>
      </c>
    </row>
    <row r="137" spans="1:3" ht="25.5" customHeight="1">
      <c r="A137" s="374" t="s">
        <v>336</v>
      </c>
      <c r="B137" s="375"/>
      <c r="C137" s="376">
        <v>60</v>
      </c>
    </row>
    <row r="138" spans="1:3" ht="25.5" customHeight="1">
      <c r="A138" s="374" t="s">
        <v>910</v>
      </c>
      <c r="B138" s="375"/>
      <c r="C138" s="376"/>
    </row>
    <row r="139" spans="1:3" ht="25.5" customHeight="1">
      <c r="A139" s="374" t="s">
        <v>911</v>
      </c>
      <c r="B139" s="375"/>
      <c r="C139" s="376">
        <v>34</v>
      </c>
    </row>
    <row r="140" spans="1:3" s="364" customFormat="1" ht="25.5" customHeight="1">
      <c r="A140" s="374" t="s">
        <v>247</v>
      </c>
      <c r="B140" s="375"/>
      <c r="C140" s="376"/>
    </row>
    <row r="141" spans="1:3" s="364" customFormat="1" ht="25.5" customHeight="1">
      <c r="A141" s="374" t="s">
        <v>338</v>
      </c>
      <c r="B141" s="375"/>
      <c r="C141" s="376"/>
    </row>
    <row r="142" spans="1:3" ht="25.5" customHeight="1">
      <c r="A142" s="371" t="s">
        <v>339</v>
      </c>
      <c r="B142" s="372">
        <f>B143</f>
        <v>671</v>
      </c>
      <c r="C142" s="373">
        <f>C143</f>
        <v>473</v>
      </c>
    </row>
    <row r="143" spans="1:3" ht="25.5" customHeight="1">
      <c r="A143" s="374" t="s">
        <v>340</v>
      </c>
      <c r="B143" s="375">
        <v>671</v>
      </c>
      <c r="C143" s="376">
        <v>473</v>
      </c>
    </row>
    <row r="144" spans="1:3" ht="25.5" customHeight="1">
      <c r="A144" s="371" t="s">
        <v>341</v>
      </c>
      <c r="B144" s="372">
        <f>B145+B149+B155+B160+B162+B164+B166</f>
        <v>153212</v>
      </c>
      <c r="C144" s="373">
        <f>C145+C149+C155+C160+C162+C164+C166</f>
        <v>152577</v>
      </c>
    </row>
    <row r="145" spans="1:3" ht="25.5" customHeight="1">
      <c r="A145" s="371" t="s">
        <v>342</v>
      </c>
      <c r="B145" s="372">
        <f>SUM(B146:B148)</f>
        <v>1485</v>
      </c>
      <c r="C145" s="373">
        <f>SUM(C146:C148)</f>
        <v>2513</v>
      </c>
    </row>
    <row r="146" spans="1:3" ht="25.5" customHeight="1">
      <c r="A146" s="374" t="s">
        <v>243</v>
      </c>
      <c r="B146" s="375">
        <v>1450</v>
      </c>
      <c r="C146" s="376">
        <v>2513</v>
      </c>
    </row>
    <row r="147" spans="1:3" ht="25.5" customHeight="1">
      <c r="A147" s="374" t="s">
        <v>343</v>
      </c>
      <c r="B147" s="375"/>
      <c r="C147" s="376"/>
    </row>
    <row r="148" spans="1:3" s="364" customFormat="1" ht="25.5" customHeight="1">
      <c r="A148" s="374" t="s">
        <v>344</v>
      </c>
      <c r="B148" s="375">
        <v>35</v>
      </c>
      <c r="C148" s="376"/>
    </row>
    <row r="149" spans="1:3" ht="25.5" customHeight="1">
      <c r="A149" s="371" t="s">
        <v>345</v>
      </c>
      <c r="B149" s="372">
        <f>SUM(B150:B154)</f>
        <v>127766</v>
      </c>
      <c r="C149" s="373">
        <f>SUM(C150:C154)</f>
        <v>126344</v>
      </c>
    </row>
    <row r="150" spans="1:3" ht="25.5" customHeight="1">
      <c r="A150" s="374" t="s">
        <v>346</v>
      </c>
      <c r="B150" s="375">
        <v>12292</v>
      </c>
      <c r="C150" s="376">
        <v>15033</v>
      </c>
    </row>
    <row r="151" spans="1:3" ht="25.5" customHeight="1">
      <c r="A151" s="374" t="s">
        <v>347</v>
      </c>
      <c r="B151" s="375">
        <v>40770</v>
      </c>
      <c r="C151" s="376">
        <v>35290</v>
      </c>
    </row>
    <row r="152" spans="1:3" ht="25.5" customHeight="1">
      <c r="A152" s="374" t="s">
        <v>348</v>
      </c>
      <c r="B152" s="375">
        <v>28978</v>
      </c>
      <c r="C152" s="376">
        <v>26296</v>
      </c>
    </row>
    <row r="153" spans="1:3" ht="25.5" customHeight="1">
      <c r="A153" s="374" t="s">
        <v>349</v>
      </c>
      <c r="B153" s="375">
        <v>15059</v>
      </c>
      <c r="C153" s="376">
        <v>15511</v>
      </c>
    </row>
    <row r="154" spans="1:3" s="364" customFormat="1" ht="25.5" customHeight="1">
      <c r="A154" s="374" t="s">
        <v>350</v>
      </c>
      <c r="B154" s="375">
        <v>30667</v>
      </c>
      <c r="C154" s="376">
        <v>34214</v>
      </c>
    </row>
    <row r="155" spans="1:3" ht="25.5" customHeight="1">
      <c r="A155" s="371" t="s">
        <v>351</v>
      </c>
      <c r="B155" s="372">
        <f>SUM(B156:B159)</f>
        <v>3465</v>
      </c>
      <c r="C155" s="373">
        <f>SUM(C156:C159)</f>
        <v>2987</v>
      </c>
    </row>
    <row r="156" spans="1:3" ht="25.5" customHeight="1">
      <c r="A156" s="374" t="s">
        <v>912</v>
      </c>
      <c r="B156" s="372"/>
      <c r="C156" s="376">
        <v>41</v>
      </c>
    </row>
    <row r="157" spans="1:3" ht="25.5" customHeight="1">
      <c r="A157" s="374" t="s">
        <v>352</v>
      </c>
      <c r="B157" s="375">
        <v>3465</v>
      </c>
      <c r="C157" s="376">
        <v>2946</v>
      </c>
    </row>
    <row r="158" spans="1:3" ht="25.5" customHeight="1">
      <c r="A158" s="374" t="s">
        <v>353</v>
      </c>
      <c r="B158" s="375"/>
      <c r="C158" s="376"/>
    </row>
    <row r="159" spans="1:3" ht="25.5" customHeight="1">
      <c r="A159" s="374" t="s">
        <v>354</v>
      </c>
      <c r="B159" s="375"/>
      <c r="C159" s="376"/>
    </row>
    <row r="160" spans="1:3" ht="25.5" customHeight="1">
      <c r="A160" s="371" t="s">
        <v>355</v>
      </c>
      <c r="B160" s="372">
        <f>B161</f>
        <v>693</v>
      </c>
      <c r="C160" s="373">
        <f>C161</f>
        <v>507</v>
      </c>
    </row>
    <row r="161" spans="1:3" ht="25.5" customHeight="1">
      <c r="A161" s="374" t="s">
        <v>356</v>
      </c>
      <c r="B161" s="375">
        <v>693</v>
      </c>
      <c r="C161" s="376">
        <v>507</v>
      </c>
    </row>
    <row r="162" spans="1:3" ht="25.5" customHeight="1">
      <c r="A162" s="371" t="s">
        <v>357</v>
      </c>
      <c r="B162" s="372">
        <v>42</v>
      </c>
      <c r="C162" s="373"/>
    </row>
    <row r="163" spans="1:3" ht="25.5" customHeight="1">
      <c r="A163" s="374" t="s">
        <v>358</v>
      </c>
      <c r="B163" s="375">
        <v>42</v>
      </c>
      <c r="C163" s="376"/>
    </row>
    <row r="164" spans="1:3" s="364" customFormat="1" ht="25.5" customHeight="1">
      <c r="A164" s="371" t="s">
        <v>359</v>
      </c>
      <c r="B164" s="372">
        <f t="shared" ref="B164:C169" si="0">B165</f>
        <v>12880</v>
      </c>
      <c r="C164" s="373">
        <f t="shared" si="0"/>
        <v>12305</v>
      </c>
    </row>
    <row r="165" spans="1:3" ht="25.5" customHeight="1">
      <c r="A165" s="374" t="s">
        <v>360</v>
      </c>
      <c r="B165" s="375">
        <v>12880</v>
      </c>
      <c r="C165" s="376">
        <v>12305</v>
      </c>
    </row>
    <row r="166" spans="1:3" s="364" customFormat="1" ht="25.5" customHeight="1">
      <c r="A166" s="371" t="s">
        <v>361</v>
      </c>
      <c r="B166" s="372">
        <f t="shared" si="0"/>
        <v>6881</v>
      </c>
      <c r="C166" s="373">
        <f t="shared" si="0"/>
        <v>7921</v>
      </c>
    </row>
    <row r="167" spans="1:3" s="364" customFormat="1" ht="25.5" customHeight="1">
      <c r="A167" s="374" t="s">
        <v>362</v>
      </c>
      <c r="B167" s="375">
        <v>6881</v>
      </c>
      <c r="C167" s="376">
        <v>7921</v>
      </c>
    </row>
    <row r="168" spans="1:3" ht="25.5" customHeight="1">
      <c r="A168" s="371" t="s">
        <v>363</v>
      </c>
      <c r="B168" s="372">
        <f>B169+B171+B174+B178+B180</f>
        <v>56556</v>
      </c>
      <c r="C168" s="373">
        <f>C169+C171+C174+C178+C180</f>
        <v>60967</v>
      </c>
    </row>
    <row r="169" spans="1:3" ht="25.5" customHeight="1">
      <c r="A169" s="371" t="s">
        <v>364</v>
      </c>
      <c r="B169" s="372">
        <f t="shared" si="0"/>
        <v>332</v>
      </c>
      <c r="C169" s="373">
        <f t="shared" si="0"/>
        <v>290</v>
      </c>
    </row>
    <row r="170" spans="1:3" s="364" customFormat="1" ht="25.5" customHeight="1">
      <c r="A170" s="374" t="s">
        <v>243</v>
      </c>
      <c r="B170" s="375">
        <v>332</v>
      </c>
      <c r="C170" s="376">
        <v>290</v>
      </c>
    </row>
    <row r="171" spans="1:3" ht="25.5" customHeight="1">
      <c r="A171" s="371" t="s">
        <v>365</v>
      </c>
      <c r="B171" s="372">
        <f>B172+B173</f>
        <v>6000</v>
      </c>
      <c r="C171" s="373">
        <f>C172+C173</f>
        <v>49000</v>
      </c>
    </row>
    <row r="172" spans="1:3" ht="25.5" customHeight="1">
      <c r="A172" s="374" t="s">
        <v>366</v>
      </c>
      <c r="B172" s="375">
        <v>6000</v>
      </c>
      <c r="C172" s="376">
        <v>9000</v>
      </c>
    </row>
    <row r="173" spans="1:3" ht="25.5" customHeight="1">
      <c r="A173" s="374" t="s">
        <v>913</v>
      </c>
      <c r="B173" s="375"/>
      <c r="C173" s="376">
        <v>40000</v>
      </c>
    </row>
    <row r="174" spans="1:3" ht="25.5" customHeight="1">
      <c r="A174" s="371" t="s">
        <v>370</v>
      </c>
      <c r="B174" s="372">
        <f>SUM(B175:B177)</f>
        <v>160</v>
      </c>
      <c r="C174" s="373">
        <f>SUM(C175:C177)</f>
        <v>149</v>
      </c>
    </row>
    <row r="175" spans="1:3" ht="25.5" customHeight="1">
      <c r="A175" s="374" t="s">
        <v>371</v>
      </c>
      <c r="B175" s="375">
        <v>160</v>
      </c>
      <c r="C175" s="376">
        <v>124</v>
      </c>
    </row>
    <row r="176" spans="1:3" ht="25.5" customHeight="1">
      <c r="A176" s="374" t="s">
        <v>372</v>
      </c>
      <c r="B176" s="375"/>
      <c r="C176" s="376">
        <v>25</v>
      </c>
    </row>
    <row r="177" spans="1:3" s="364" customFormat="1" ht="25.5" customHeight="1">
      <c r="A177" s="374" t="s">
        <v>373</v>
      </c>
      <c r="B177" s="375"/>
      <c r="C177" s="376"/>
    </row>
    <row r="178" spans="1:3" s="364" customFormat="1" ht="25.5" customHeight="1">
      <c r="A178" s="371" t="s">
        <v>374</v>
      </c>
      <c r="B178" s="372">
        <f>B179</f>
        <v>0</v>
      </c>
      <c r="C178" s="373">
        <f>C179</f>
        <v>0</v>
      </c>
    </row>
    <row r="179" spans="1:3" s="364" customFormat="1" ht="25.5" customHeight="1">
      <c r="A179" s="374" t="s">
        <v>914</v>
      </c>
      <c r="B179" s="375"/>
      <c r="C179" s="376"/>
    </row>
    <row r="180" spans="1:3" s="364" customFormat="1" ht="25.5" customHeight="1">
      <c r="A180" s="371" t="s">
        <v>376</v>
      </c>
      <c r="B180" s="372">
        <f>B181+B182</f>
        <v>50064</v>
      </c>
      <c r="C180" s="373">
        <f>C181+C182</f>
        <v>11528</v>
      </c>
    </row>
    <row r="181" spans="1:3" s="364" customFormat="1" ht="25.5" customHeight="1">
      <c r="A181" s="374" t="s">
        <v>377</v>
      </c>
      <c r="B181" s="375"/>
      <c r="C181" s="376"/>
    </row>
    <row r="182" spans="1:3" s="364" customFormat="1" ht="25.5" customHeight="1">
      <c r="A182" s="374" t="s">
        <v>378</v>
      </c>
      <c r="B182" s="375">
        <v>50064</v>
      </c>
      <c r="C182" s="376">
        <v>11528</v>
      </c>
    </row>
    <row r="183" spans="1:3" ht="25.5" customHeight="1">
      <c r="A183" s="371" t="s">
        <v>379</v>
      </c>
      <c r="B183" s="372">
        <f>B184+B193+B196+B202+B206</f>
        <v>4338</v>
      </c>
      <c r="C183" s="373">
        <f>C184+C193+C196+C202+C206</f>
        <v>5335</v>
      </c>
    </row>
    <row r="184" spans="1:3" ht="25.5" customHeight="1">
      <c r="A184" s="371" t="s">
        <v>380</v>
      </c>
      <c r="B184" s="372">
        <f>SUM(B185:B192)</f>
        <v>1058</v>
      </c>
      <c r="C184" s="373">
        <f>SUM(C185:C192)</f>
        <v>1183</v>
      </c>
    </row>
    <row r="185" spans="1:3" ht="25.5" customHeight="1">
      <c r="A185" s="374" t="s">
        <v>243</v>
      </c>
      <c r="B185" s="375"/>
      <c r="C185" s="376">
        <v>178</v>
      </c>
    </row>
    <row r="186" spans="1:3" ht="25.5" customHeight="1">
      <c r="A186" s="377" t="s">
        <v>244</v>
      </c>
      <c r="B186" s="375"/>
      <c r="C186" s="376"/>
    </row>
    <row r="187" spans="1:3" s="364" customFormat="1" ht="25.5" customHeight="1">
      <c r="A187" s="374" t="s">
        <v>381</v>
      </c>
      <c r="B187" s="375">
        <v>375</v>
      </c>
      <c r="C187" s="376">
        <v>415</v>
      </c>
    </row>
    <row r="188" spans="1:3" s="364" customFormat="1" ht="25.5" customHeight="1">
      <c r="A188" s="374" t="s">
        <v>382</v>
      </c>
      <c r="B188" s="375"/>
      <c r="C188" s="376"/>
    </row>
    <row r="189" spans="1:3" ht="25.5" customHeight="1">
      <c r="A189" s="374" t="s">
        <v>383</v>
      </c>
      <c r="B189" s="375">
        <v>483</v>
      </c>
      <c r="C189" s="376">
        <v>471</v>
      </c>
    </row>
    <row r="190" spans="1:3" ht="25.5" customHeight="1">
      <c r="A190" s="374" t="s">
        <v>384</v>
      </c>
      <c r="B190" s="375"/>
      <c r="C190" s="376"/>
    </row>
    <row r="191" spans="1:3" s="364" customFormat="1" ht="25.5" customHeight="1">
      <c r="A191" s="374" t="s">
        <v>385</v>
      </c>
      <c r="B191" s="375">
        <v>200</v>
      </c>
      <c r="C191" s="376">
        <v>9</v>
      </c>
    </row>
    <row r="192" spans="1:3" ht="25.5" customHeight="1">
      <c r="A192" s="374" t="s">
        <v>386</v>
      </c>
      <c r="B192" s="375"/>
      <c r="C192" s="376">
        <v>110</v>
      </c>
    </row>
    <row r="193" spans="1:3" s="364" customFormat="1" ht="25.5" customHeight="1">
      <c r="A193" s="371" t="s">
        <v>387</v>
      </c>
      <c r="B193" s="372">
        <f>B194</f>
        <v>346</v>
      </c>
      <c r="C193" s="373">
        <f>C194</f>
        <v>377</v>
      </c>
    </row>
    <row r="194" spans="1:3" s="364" customFormat="1" ht="25.5" customHeight="1">
      <c r="A194" s="374" t="s">
        <v>388</v>
      </c>
      <c r="B194" s="375">
        <v>346</v>
      </c>
      <c r="C194" s="376">
        <v>377</v>
      </c>
    </row>
    <row r="195" spans="1:3" ht="25.5" customHeight="1">
      <c r="A195" s="374" t="s">
        <v>389</v>
      </c>
      <c r="B195" s="375"/>
      <c r="C195" s="376"/>
    </row>
    <row r="196" spans="1:3" s="364" customFormat="1" ht="25.5" customHeight="1">
      <c r="A196" s="371" t="s">
        <v>390</v>
      </c>
      <c r="B196" s="372">
        <f>SUM(B197:B201)</f>
        <v>430</v>
      </c>
      <c r="C196" s="373">
        <f>SUM(C197:C201)</f>
        <v>508</v>
      </c>
    </row>
    <row r="197" spans="1:3" ht="25.5" customHeight="1">
      <c r="A197" s="374" t="s">
        <v>243</v>
      </c>
      <c r="B197" s="375">
        <v>228</v>
      </c>
      <c r="C197" s="376">
        <v>328</v>
      </c>
    </row>
    <row r="198" spans="1:3" s="364" customFormat="1" ht="25.5" customHeight="1">
      <c r="A198" s="374" t="s">
        <v>391</v>
      </c>
      <c r="B198" s="375"/>
      <c r="C198" s="376"/>
    </row>
    <row r="199" spans="1:3" s="364" customFormat="1" ht="25.5" customHeight="1">
      <c r="A199" s="374" t="s">
        <v>392</v>
      </c>
      <c r="B199" s="375">
        <v>2</v>
      </c>
      <c r="C199" s="376"/>
    </row>
    <row r="200" spans="1:3" ht="25.5" customHeight="1">
      <c r="A200" s="374" t="s">
        <v>393</v>
      </c>
      <c r="B200" s="375">
        <v>110</v>
      </c>
      <c r="C200" s="376"/>
    </row>
    <row r="201" spans="1:3" s="364" customFormat="1" ht="25.5" customHeight="1">
      <c r="A201" s="374" t="s">
        <v>394</v>
      </c>
      <c r="B201" s="375">
        <v>90</v>
      </c>
      <c r="C201" s="376">
        <v>180</v>
      </c>
    </row>
    <row r="202" spans="1:3" s="364" customFormat="1" ht="25.5" customHeight="1">
      <c r="A202" s="371" t="s">
        <v>395</v>
      </c>
      <c r="B202" s="372">
        <f>SUM(B203:B205)</f>
        <v>2504</v>
      </c>
      <c r="C202" s="373">
        <f>SUM(C203:C205)</f>
        <v>3267</v>
      </c>
    </row>
    <row r="203" spans="1:3" ht="25.5" customHeight="1">
      <c r="A203" s="374" t="s">
        <v>243</v>
      </c>
      <c r="B203" s="375">
        <v>1852</v>
      </c>
      <c r="C203" s="376">
        <v>2334</v>
      </c>
    </row>
    <row r="204" spans="1:3" ht="25.5" customHeight="1">
      <c r="A204" s="374" t="s">
        <v>396</v>
      </c>
      <c r="B204" s="375">
        <v>652</v>
      </c>
      <c r="C204" s="376">
        <v>933</v>
      </c>
    </row>
    <row r="205" spans="1:3" s="364" customFormat="1" ht="25.5" customHeight="1">
      <c r="A205" s="374" t="s">
        <v>397</v>
      </c>
      <c r="B205" s="375"/>
      <c r="C205" s="376"/>
    </row>
    <row r="206" spans="1:3" ht="25.5" customHeight="1">
      <c r="A206" s="371" t="s">
        <v>398</v>
      </c>
      <c r="B206" s="372">
        <f>SUM(B207:B209)</f>
        <v>0</v>
      </c>
      <c r="C206" s="373">
        <f>SUM(C207:C209)</f>
        <v>0</v>
      </c>
    </row>
    <row r="207" spans="1:3" ht="25.5" customHeight="1">
      <c r="A207" s="374" t="s">
        <v>399</v>
      </c>
      <c r="B207" s="375"/>
      <c r="C207" s="376"/>
    </row>
    <row r="208" spans="1:3" ht="25.5" customHeight="1">
      <c r="A208" s="374" t="s">
        <v>400</v>
      </c>
      <c r="B208" s="375"/>
      <c r="C208" s="376"/>
    </row>
    <row r="209" spans="1:3" s="364" customFormat="1" ht="25.5" customHeight="1">
      <c r="A209" s="374" t="s">
        <v>401</v>
      </c>
      <c r="B209" s="375"/>
      <c r="C209" s="376"/>
    </row>
    <row r="210" spans="1:3" ht="25.5" customHeight="1">
      <c r="A210" s="371" t="s">
        <v>402</v>
      </c>
      <c r="B210" s="372">
        <f>B211+B216+B222+B225+B232+B238+B245+B249+B255+B261+B263+B266+B269+B271+B274+B284+B277+B280</f>
        <v>89035</v>
      </c>
      <c r="C210" s="373">
        <f>C211+C216+C222+C225+C232+C238+C245+C249+C255+C261+C263+C266+C269+C271+C274+C284+C277+C280</f>
        <v>94163</v>
      </c>
    </row>
    <row r="211" spans="1:3" s="364" customFormat="1" ht="25.5" customHeight="1">
      <c r="A211" s="371" t="s">
        <v>403</v>
      </c>
      <c r="B211" s="372">
        <f>SUM(B212:B215)</f>
        <v>2137</v>
      </c>
      <c r="C211" s="373">
        <f>SUM(C212:C215)</f>
        <v>2420</v>
      </c>
    </row>
    <row r="212" spans="1:3" ht="25.5" customHeight="1">
      <c r="A212" s="374" t="s">
        <v>243</v>
      </c>
      <c r="B212" s="375">
        <v>1676</v>
      </c>
      <c r="C212" s="376">
        <v>2070</v>
      </c>
    </row>
    <row r="213" spans="1:3" ht="25.5" customHeight="1">
      <c r="A213" s="374" t="s">
        <v>404</v>
      </c>
      <c r="B213" s="375"/>
      <c r="C213" s="376"/>
    </row>
    <row r="214" spans="1:3" ht="25.5" customHeight="1">
      <c r="A214" s="374" t="s">
        <v>244</v>
      </c>
      <c r="B214" s="375">
        <v>372</v>
      </c>
      <c r="C214" s="376">
        <v>156</v>
      </c>
    </row>
    <row r="215" spans="1:3" ht="25.5" customHeight="1">
      <c r="A215" s="374" t="s">
        <v>406</v>
      </c>
      <c r="B215" s="375">
        <v>89</v>
      </c>
      <c r="C215" s="376">
        <v>194</v>
      </c>
    </row>
    <row r="216" spans="1:3" s="364" customFormat="1" ht="25.5" customHeight="1">
      <c r="A216" s="371" t="s">
        <v>407</v>
      </c>
      <c r="B216" s="372">
        <f>SUM(B217:B221)</f>
        <v>7035</v>
      </c>
      <c r="C216" s="373">
        <f>SUM(C217:C221)</f>
        <v>6356</v>
      </c>
    </row>
    <row r="217" spans="1:3" ht="25.5" customHeight="1">
      <c r="A217" s="374" t="s">
        <v>243</v>
      </c>
      <c r="B217" s="375">
        <v>519</v>
      </c>
      <c r="C217" s="376">
        <v>455</v>
      </c>
    </row>
    <row r="218" spans="1:3" s="364" customFormat="1" ht="25.5" customHeight="1">
      <c r="A218" s="374" t="s">
        <v>408</v>
      </c>
      <c r="B218" s="375"/>
      <c r="C218" s="376"/>
    </row>
    <row r="219" spans="1:3" s="364" customFormat="1" ht="25.5" customHeight="1">
      <c r="A219" s="374" t="s">
        <v>409</v>
      </c>
      <c r="B219" s="375">
        <v>49</v>
      </c>
      <c r="C219" s="376">
        <v>47</v>
      </c>
    </row>
    <row r="220" spans="1:3" s="364" customFormat="1" ht="25.5" customHeight="1">
      <c r="A220" s="374" t="s">
        <v>410</v>
      </c>
      <c r="B220" s="375">
        <v>6304</v>
      </c>
      <c r="C220" s="376">
        <v>5654</v>
      </c>
    </row>
    <row r="221" spans="1:3" ht="25.5" customHeight="1">
      <c r="A221" s="374" t="s">
        <v>411</v>
      </c>
      <c r="B221" s="375">
        <v>163</v>
      </c>
      <c r="C221" s="376">
        <v>200</v>
      </c>
    </row>
    <row r="222" spans="1:3" ht="25.5" customHeight="1">
      <c r="A222" s="371" t="s">
        <v>412</v>
      </c>
      <c r="B222" s="372">
        <f>SUM(B223:B224)</f>
        <v>0</v>
      </c>
      <c r="C222" s="373">
        <f>SUM(C223:C224)</f>
        <v>0</v>
      </c>
    </row>
    <row r="223" spans="1:3" ht="25.5" customHeight="1">
      <c r="A223" s="374" t="s">
        <v>413</v>
      </c>
      <c r="B223" s="375"/>
      <c r="C223" s="376"/>
    </row>
    <row r="224" spans="1:3" ht="25.5" customHeight="1">
      <c r="A224" s="374" t="s">
        <v>414</v>
      </c>
      <c r="B224" s="375"/>
      <c r="C224" s="376"/>
    </row>
    <row r="225" spans="1:3" ht="25.5" customHeight="1">
      <c r="A225" s="371" t="s">
        <v>415</v>
      </c>
      <c r="B225" s="372">
        <f>SUM(B226:B231)</f>
        <v>55015</v>
      </c>
      <c r="C225" s="373">
        <f>SUM(C226:C231)</f>
        <v>56150</v>
      </c>
    </row>
    <row r="226" spans="1:3" ht="25.5" customHeight="1">
      <c r="A226" s="374" t="s">
        <v>416</v>
      </c>
      <c r="B226" s="375">
        <v>4716</v>
      </c>
      <c r="C226" s="376">
        <v>5187</v>
      </c>
    </row>
    <row r="227" spans="1:3" ht="25.5" customHeight="1">
      <c r="A227" s="374" t="s">
        <v>417</v>
      </c>
      <c r="B227" s="375">
        <v>3508</v>
      </c>
      <c r="C227" s="376">
        <v>4290</v>
      </c>
    </row>
    <row r="228" spans="1:3" ht="25.5" customHeight="1">
      <c r="A228" s="374" t="s">
        <v>418</v>
      </c>
      <c r="B228" s="375">
        <v>14727</v>
      </c>
      <c r="C228" s="376">
        <v>15553</v>
      </c>
    </row>
    <row r="229" spans="1:3" ht="25.5" customHeight="1">
      <c r="A229" s="374" t="s">
        <v>419</v>
      </c>
      <c r="B229" s="375">
        <v>8647</v>
      </c>
      <c r="C229" s="376">
        <v>7768</v>
      </c>
    </row>
    <row r="230" spans="1:3" ht="25.5" customHeight="1">
      <c r="A230" s="374" t="s">
        <v>420</v>
      </c>
      <c r="B230" s="375">
        <v>23200</v>
      </c>
      <c r="C230" s="376">
        <v>23349</v>
      </c>
    </row>
    <row r="231" spans="1:3" ht="25.5" customHeight="1">
      <c r="A231" s="374" t="s">
        <v>421</v>
      </c>
      <c r="B231" s="375">
        <v>217</v>
      </c>
      <c r="C231" s="376">
        <v>3</v>
      </c>
    </row>
    <row r="232" spans="1:3" s="364" customFormat="1" ht="25.5" customHeight="1">
      <c r="A232" s="371" t="s">
        <v>422</v>
      </c>
      <c r="B232" s="372">
        <f>SUM(B233:B237)</f>
        <v>1750</v>
      </c>
      <c r="C232" s="373">
        <f>SUM(C233:C237)</f>
        <v>3020</v>
      </c>
    </row>
    <row r="233" spans="1:3" ht="25.5" customHeight="1">
      <c r="A233" s="374" t="s">
        <v>423</v>
      </c>
      <c r="B233" s="375"/>
      <c r="C233" s="376"/>
    </row>
    <row r="234" spans="1:3" ht="25.5" customHeight="1">
      <c r="A234" s="374" t="s">
        <v>424</v>
      </c>
      <c r="B234" s="375">
        <v>177</v>
      </c>
      <c r="C234" s="376">
        <v>900</v>
      </c>
    </row>
    <row r="235" spans="1:3" ht="25.5" customHeight="1">
      <c r="A235" s="374" t="s">
        <v>425</v>
      </c>
      <c r="B235" s="375">
        <v>1358</v>
      </c>
      <c r="C235" s="376">
        <v>830</v>
      </c>
    </row>
    <row r="236" spans="1:3" ht="25.5" customHeight="1">
      <c r="A236" s="374" t="s">
        <v>915</v>
      </c>
      <c r="B236" s="375"/>
      <c r="C236" s="376">
        <v>1099</v>
      </c>
    </row>
    <row r="237" spans="1:3" s="364" customFormat="1" ht="25.5" customHeight="1">
      <c r="A237" s="374" t="s">
        <v>426</v>
      </c>
      <c r="B237" s="375">
        <v>215</v>
      </c>
      <c r="C237" s="376">
        <v>191</v>
      </c>
    </row>
    <row r="238" spans="1:3" ht="25.5" customHeight="1">
      <c r="A238" s="371" t="s">
        <v>427</v>
      </c>
      <c r="B238" s="372">
        <f>SUM(B239:B244)</f>
        <v>1410</v>
      </c>
      <c r="C238" s="373">
        <f>SUM(C239:C244)</f>
        <v>1677</v>
      </c>
    </row>
    <row r="239" spans="1:3" ht="25.5" customHeight="1">
      <c r="A239" s="374" t="s">
        <v>428</v>
      </c>
      <c r="B239" s="375">
        <v>50</v>
      </c>
      <c r="C239" s="376">
        <v>30</v>
      </c>
    </row>
    <row r="240" spans="1:3" ht="25.5" customHeight="1">
      <c r="A240" s="374" t="s">
        <v>429</v>
      </c>
      <c r="B240" s="375"/>
      <c r="C240" s="376"/>
    </row>
    <row r="241" spans="1:3" ht="25.5" customHeight="1">
      <c r="A241" s="374" t="s">
        <v>430</v>
      </c>
      <c r="B241" s="375">
        <v>374</v>
      </c>
      <c r="C241" s="376">
        <v>133</v>
      </c>
    </row>
    <row r="242" spans="1:3" ht="25.5" customHeight="1">
      <c r="A242" s="374" t="s">
        <v>432</v>
      </c>
      <c r="B242" s="375">
        <v>627</v>
      </c>
      <c r="C242" s="376">
        <v>693</v>
      </c>
    </row>
    <row r="243" spans="1:3" s="364" customFormat="1" ht="25.5" customHeight="1">
      <c r="A243" s="374" t="s">
        <v>433</v>
      </c>
      <c r="B243" s="375">
        <v>234</v>
      </c>
      <c r="C243" s="376">
        <v>273</v>
      </c>
    </row>
    <row r="244" spans="1:3" ht="25.5" customHeight="1">
      <c r="A244" s="374" t="s">
        <v>434</v>
      </c>
      <c r="B244" s="375">
        <v>125</v>
      </c>
      <c r="C244" s="376">
        <v>548</v>
      </c>
    </row>
    <row r="245" spans="1:3" ht="25.5" customHeight="1">
      <c r="A245" s="371" t="s">
        <v>435</v>
      </c>
      <c r="B245" s="372">
        <f>SUM(B246:B248)</f>
        <v>8376</v>
      </c>
      <c r="C245" s="373">
        <f>SUM(C246:C248)</f>
        <v>8390</v>
      </c>
    </row>
    <row r="246" spans="1:3" s="364" customFormat="1" ht="25.5" customHeight="1">
      <c r="A246" s="374" t="s">
        <v>436</v>
      </c>
      <c r="B246" s="375">
        <v>8376</v>
      </c>
      <c r="C246" s="376">
        <v>8390</v>
      </c>
    </row>
    <row r="247" spans="1:3" ht="25.5" customHeight="1">
      <c r="A247" s="374" t="s">
        <v>437</v>
      </c>
      <c r="B247" s="375"/>
      <c r="C247" s="376"/>
    </row>
    <row r="248" spans="1:3" ht="25.5" customHeight="1">
      <c r="A248" s="374" t="s">
        <v>438</v>
      </c>
      <c r="B248" s="375"/>
      <c r="C248" s="376"/>
    </row>
    <row r="249" spans="1:3" ht="25.5" customHeight="1">
      <c r="A249" s="371" t="s">
        <v>440</v>
      </c>
      <c r="B249" s="372">
        <f>SUM(B250:B254)</f>
        <v>817</v>
      </c>
      <c r="C249" s="373">
        <f>SUM(C250:C254)</f>
        <v>1395</v>
      </c>
    </row>
    <row r="250" spans="1:3" s="364" customFormat="1" ht="25.5" customHeight="1">
      <c r="A250" s="374" t="s">
        <v>441</v>
      </c>
      <c r="B250" s="375">
        <v>80</v>
      </c>
      <c r="C250" s="376">
        <v>88</v>
      </c>
    </row>
    <row r="251" spans="1:3" s="364" customFormat="1" ht="25.5" customHeight="1">
      <c r="A251" s="374" t="s">
        <v>442</v>
      </c>
      <c r="B251" s="375">
        <v>729</v>
      </c>
      <c r="C251" s="376">
        <v>221</v>
      </c>
    </row>
    <row r="252" spans="1:3" s="364" customFormat="1" ht="25.5" customHeight="1">
      <c r="A252" s="374" t="s">
        <v>443</v>
      </c>
      <c r="B252" s="375">
        <v>8</v>
      </c>
      <c r="C252" s="376">
        <v>8</v>
      </c>
    </row>
    <row r="253" spans="1:3" s="364" customFormat="1" ht="25.5" customHeight="1">
      <c r="A253" s="374" t="s">
        <v>916</v>
      </c>
      <c r="B253" s="375"/>
      <c r="C253" s="376">
        <v>1078</v>
      </c>
    </row>
    <row r="254" spans="1:3" s="364" customFormat="1" ht="25.5" customHeight="1">
      <c r="A254" s="374" t="s">
        <v>445</v>
      </c>
      <c r="B254" s="375"/>
      <c r="C254" s="376"/>
    </row>
    <row r="255" spans="1:3" ht="25.5" customHeight="1">
      <c r="A255" s="371" t="s">
        <v>446</v>
      </c>
      <c r="B255" s="372">
        <f>SUM(B256:B260)</f>
        <v>882</v>
      </c>
      <c r="C255" s="373">
        <f>SUM(C256:C260)</f>
        <v>1068</v>
      </c>
    </row>
    <row r="256" spans="1:3" ht="25.5" customHeight="1">
      <c r="A256" s="374" t="s">
        <v>243</v>
      </c>
      <c r="B256" s="375">
        <v>246</v>
      </c>
      <c r="C256" s="376">
        <v>178</v>
      </c>
    </row>
    <row r="257" spans="1:3" ht="25.5" customHeight="1">
      <c r="A257" s="374" t="s">
        <v>447</v>
      </c>
      <c r="B257" s="375"/>
      <c r="C257" s="376"/>
    </row>
    <row r="258" spans="1:3" ht="25.5" customHeight="1">
      <c r="A258" s="374" t="s">
        <v>448</v>
      </c>
      <c r="B258" s="375"/>
      <c r="C258" s="376"/>
    </row>
    <row r="259" spans="1:3" ht="25.5" customHeight="1">
      <c r="A259" s="374" t="s">
        <v>449</v>
      </c>
      <c r="B259" s="375">
        <v>636</v>
      </c>
      <c r="C259" s="376">
        <v>890</v>
      </c>
    </row>
    <row r="260" spans="1:3" ht="25.5" customHeight="1">
      <c r="A260" s="374" t="s">
        <v>450</v>
      </c>
      <c r="B260" s="375"/>
      <c r="C260" s="376"/>
    </row>
    <row r="261" spans="1:3" s="364" customFormat="1" ht="25.5" customHeight="1">
      <c r="A261" s="371" t="s">
        <v>451</v>
      </c>
      <c r="B261" s="372">
        <f>SUM(B262:B262)</f>
        <v>29</v>
      </c>
      <c r="C261" s="373">
        <f>SUM(C262:C262)</f>
        <v>77</v>
      </c>
    </row>
    <row r="262" spans="1:3" ht="25.5" customHeight="1">
      <c r="A262" s="374" t="s">
        <v>452</v>
      </c>
      <c r="B262" s="375">
        <v>29</v>
      </c>
      <c r="C262" s="376">
        <v>77</v>
      </c>
    </row>
    <row r="263" spans="1:3" ht="25.5" customHeight="1">
      <c r="A263" s="371" t="s">
        <v>453</v>
      </c>
      <c r="B263" s="372">
        <f>SUM(B264:B265)</f>
        <v>103</v>
      </c>
      <c r="C263" s="373">
        <f>SUM(C264:C265)</f>
        <v>107</v>
      </c>
    </row>
    <row r="264" spans="1:3" ht="25.5" customHeight="1">
      <c r="A264" s="374" t="s">
        <v>243</v>
      </c>
      <c r="B264" s="375">
        <v>103</v>
      </c>
      <c r="C264" s="376">
        <v>86</v>
      </c>
    </row>
    <row r="265" spans="1:3" ht="25.5" customHeight="1">
      <c r="A265" s="374" t="s">
        <v>454</v>
      </c>
      <c r="B265" s="375"/>
      <c r="C265" s="376">
        <v>21</v>
      </c>
    </row>
    <row r="266" spans="1:3" ht="25.5" customHeight="1">
      <c r="A266" s="371" t="s">
        <v>455</v>
      </c>
      <c r="B266" s="372">
        <f>SUM(B267:B268)</f>
        <v>1400</v>
      </c>
      <c r="C266" s="373">
        <f>SUM(C267:C268)</f>
        <v>1089</v>
      </c>
    </row>
    <row r="267" spans="1:3" ht="25.5" customHeight="1">
      <c r="A267" s="374" t="s">
        <v>456</v>
      </c>
      <c r="B267" s="375">
        <v>311</v>
      </c>
      <c r="C267" s="376">
        <v>229</v>
      </c>
    </row>
    <row r="268" spans="1:3" s="364" customFormat="1" ht="25.5" customHeight="1">
      <c r="A268" s="374" t="s">
        <v>457</v>
      </c>
      <c r="B268" s="375">
        <v>1089</v>
      </c>
      <c r="C268" s="376">
        <v>860</v>
      </c>
    </row>
    <row r="269" spans="1:3" ht="25.5" customHeight="1">
      <c r="A269" s="371" t="s">
        <v>458</v>
      </c>
      <c r="B269" s="372">
        <f>B270</f>
        <v>280</v>
      </c>
      <c r="C269" s="373">
        <f>C270</f>
        <v>255</v>
      </c>
    </row>
    <row r="270" spans="1:3" ht="25.5" customHeight="1">
      <c r="A270" s="374" t="s">
        <v>459</v>
      </c>
      <c r="B270" s="375">
        <v>280</v>
      </c>
      <c r="C270" s="376">
        <v>255</v>
      </c>
    </row>
    <row r="271" spans="1:3" ht="25.5" customHeight="1">
      <c r="A271" s="371" t="s">
        <v>917</v>
      </c>
      <c r="B271" s="372">
        <f>SUM(B272:B273)</f>
        <v>453</v>
      </c>
      <c r="C271" s="373">
        <f>SUM(C272:C273)</f>
        <v>341</v>
      </c>
    </row>
    <row r="272" spans="1:3" ht="25.5" customHeight="1">
      <c r="A272" s="374" t="s">
        <v>461</v>
      </c>
      <c r="B272" s="375"/>
      <c r="C272" s="376"/>
    </row>
    <row r="273" spans="1:3" ht="25.5" customHeight="1">
      <c r="A273" s="374" t="s">
        <v>462</v>
      </c>
      <c r="B273" s="375">
        <v>453</v>
      </c>
      <c r="C273" s="376">
        <v>341</v>
      </c>
    </row>
    <row r="274" spans="1:3" ht="25.5" customHeight="1">
      <c r="A274" s="371" t="s">
        <v>463</v>
      </c>
      <c r="B274" s="372">
        <f>B275+B276</f>
        <v>109</v>
      </c>
      <c r="C274" s="373">
        <f>C275+C276</f>
        <v>132</v>
      </c>
    </row>
    <row r="275" spans="1:3" ht="25.5" customHeight="1">
      <c r="A275" s="371" t="s">
        <v>918</v>
      </c>
      <c r="B275" s="372"/>
      <c r="C275" s="376">
        <v>24</v>
      </c>
    </row>
    <row r="276" spans="1:3" s="364" customFormat="1" ht="25.5" customHeight="1">
      <c r="A276" s="374" t="s">
        <v>465</v>
      </c>
      <c r="B276" s="375">
        <v>109</v>
      </c>
      <c r="C276" s="376">
        <v>108</v>
      </c>
    </row>
    <row r="277" spans="1:3" s="364" customFormat="1" ht="25.5" customHeight="1">
      <c r="A277" s="371" t="s">
        <v>466</v>
      </c>
      <c r="B277" s="372">
        <f>B278+B279</f>
        <v>6782</v>
      </c>
      <c r="C277" s="373">
        <f>C278+C279</f>
        <v>8133</v>
      </c>
    </row>
    <row r="278" spans="1:3" s="364" customFormat="1" ht="25.5" customHeight="1">
      <c r="A278" s="374" t="s">
        <v>919</v>
      </c>
      <c r="B278" s="372"/>
      <c r="C278" s="376">
        <v>665</v>
      </c>
    </row>
    <row r="279" spans="1:3" s="364" customFormat="1" ht="25.5" customHeight="1">
      <c r="A279" s="374" t="s">
        <v>413</v>
      </c>
      <c r="B279" s="375">
        <v>6782</v>
      </c>
      <c r="C279" s="376">
        <v>7468</v>
      </c>
    </row>
    <row r="280" spans="1:3" s="364" customFormat="1" ht="25.5" customHeight="1">
      <c r="A280" s="371" t="s">
        <v>467</v>
      </c>
      <c r="B280" s="372">
        <f>SUM(B281:B283)</f>
        <v>1655</v>
      </c>
      <c r="C280" s="373">
        <f>SUM(C281:C283)</f>
        <v>1921</v>
      </c>
    </row>
    <row r="281" spans="1:3" s="364" customFormat="1" ht="25.5" customHeight="1">
      <c r="A281" s="374" t="s">
        <v>243</v>
      </c>
      <c r="B281" s="375">
        <v>261</v>
      </c>
      <c r="C281" s="376">
        <v>309</v>
      </c>
    </row>
    <row r="282" spans="1:3" s="364" customFormat="1" ht="25.5" customHeight="1">
      <c r="A282" s="374" t="s">
        <v>408</v>
      </c>
      <c r="B282" s="375">
        <v>574</v>
      </c>
      <c r="C282" s="376">
        <v>616</v>
      </c>
    </row>
    <row r="283" spans="1:3" s="364" customFormat="1" ht="25.5" customHeight="1">
      <c r="A283" s="374" t="s">
        <v>468</v>
      </c>
      <c r="B283" s="375">
        <v>820</v>
      </c>
      <c r="C283" s="376">
        <v>996</v>
      </c>
    </row>
    <row r="284" spans="1:3" ht="25.5" customHeight="1">
      <c r="A284" s="371" t="s">
        <v>470</v>
      </c>
      <c r="B284" s="372">
        <f>B285</f>
        <v>802</v>
      </c>
      <c r="C284" s="373">
        <f>C285</f>
        <v>1632</v>
      </c>
    </row>
    <row r="285" spans="1:3" ht="25.5" customHeight="1">
      <c r="A285" s="374" t="s">
        <v>471</v>
      </c>
      <c r="B285" s="375">
        <v>802</v>
      </c>
      <c r="C285" s="376">
        <v>1632</v>
      </c>
    </row>
    <row r="286" spans="1:3" s="364" customFormat="1" ht="25.5" customHeight="1">
      <c r="A286" s="371" t="s">
        <v>472</v>
      </c>
      <c r="B286" s="372">
        <f>B287+B290+B293+B297+B304+B308+B310+B315+B321+B325+B332+B330</f>
        <v>51834</v>
      </c>
      <c r="C286" s="373">
        <f>C287+C290+C293+C297+C304+C308+C310+C315+C321+C325+C332+C330</f>
        <v>75756</v>
      </c>
    </row>
    <row r="287" spans="1:3" ht="25.5" customHeight="1">
      <c r="A287" s="371" t="s">
        <v>473</v>
      </c>
      <c r="B287" s="372">
        <f>SUM(B288:B289)</f>
        <v>745</v>
      </c>
      <c r="C287" s="373">
        <f>SUM(C288:C289)</f>
        <v>848</v>
      </c>
    </row>
    <row r="288" spans="1:3" ht="25.5" customHeight="1">
      <c r="A288" s="374" t="s">
        <v>243</v>
      </c>
      <c r="B288" s="375">
        <v>745</v>
      </c>
      <c r="C288" s="376">
        <v>812</v>
      </c>
    </row>
    <row r="289" spans="1:3" ht="25.5" customHeight="1">
      <c r="A289" s="374" t="s">
        <v>920</v>
      </c>
      <c r="B289" s="375"/>
      <c r="C289" s="376">
        <v>36</v>
      </c>
    </row>
    <row r="290" spans="1:3" ht="25.5" customHeight="1">
      <c r="A290" s="371" t="s">
        <v>475</v>
      </c>
      <c r="B290" s="372">
        <f>SUM(B291:B292)</f>
        <v>7619</v>
      </c>
      <c r="C290" s="373">
        <f>SUM(C291:C292)</f>
        <v>7991</v>
      </c>
    </row>
    <row r="291" spans="1:3" ht="25.5" customHeight="1">
      <c r="A291" s="374" t="s">
        <v>476</v>
      </c>
      <c r="B291" s="375">
        <v>7569</v>
      </c>
      <c r="C291" s="376">
        <v>7921</v>
      </c>
    </row>
    <row r="292" spans="1:3" ht="25.5" customHeight="1">
      <c r="A292" s="374" t="s">
        <v>477</v>
      </c>
      <c r="B292" s="375">
        <v>50</v>
      </c>
      <c r="C292" s="376">
        <v>70</v>
      </c>
    </row>
    <row r="293" spans="1:3" s="364" customFormat="1" ht="25.5" customHeight="1">
      <c r="A293" s="371" t="s">
        <v>478</v>
      </c>
      <c r="B293" s="372">
        <f>SUM(B294:B296)</f>
        <v>12927</v>
      </c>
      <c r="C293" s="373">
        <f>SUM(C294:C296)</f>
        <v>15271</v>
      </c>
    </row>
    <row r="294" spans="1:3" ht="25.5" customHeight="1">
      <c r="A294" s="374" t="s">
        <v>479</v>
      </c>
      <c r="B294" s="375">
        <v>8638</v>
      </c>
      <c r="C294" s="376">
        <v>10491</v>
      </c>
    </row>
    <row r="295" spans="1:3" ht="25.5" customHeight="1">
      <c r="A295" s="374" t="s">
        <v>480</v>
      </c>
      <c r="B295" s="375">
        <v>3619</v>
      </c>
      <c r="C295" s="376">
        <v>3459</v>
      </c>
    </row>
    <row r="296" spans="1:3" ht="25.5" customHeight="1">
      <c r="A296" s="374" t="s">
        <v>481</v>
      </c>
      <c r="B296" s="375">
        <v>670</v>
      </c>
      <c r="C296" s="376">
        <v>1321</v>
      </c>
    </row>
    <row r="297" spans="1:3" ht="25.5" customHeight="1">
      <c r="A297" s="371" t="s">
        <v>482</v>
      </c>
      <c r="B297" s="372">
        <f>SUM(B298:B303)</f>
        <v>12932</v>
      </c>
      <c r="C297" s="373">
        <f>SUM(C298:C303)</f>
        <v>15504</v>
      </c>
    </row>
    <row r="298" spans="1:3" ht="25.5" customHeight="1">
      <c r="A298" s="374" t="s">
        <v>483</v>
      </c>
      <c r="B298" s="375">
        <v>9285</v>
      </c>
      <c r="C298" s="376">
        <v>10587</v>
      </c>
    </row>
    <row r="299" spans="1:3" ht="25.5" customHeight="1">
      <c r="A299" s="374" t="s">
        <v>484</v>
      </c>
      <c r="B299" s="375">
        <v>489</v>
      </c>
      <c r="C299" s="376">
        <v>448</v>
      </c>
    </row>
    <row r="300" spans="1:3" ht="25.5" customHeight="1">
      <c r="A300" s="374" t="s">
        <v>485</v>
      </c>
      <c r="B300" s="375">
        <v>1126</v>
      </c>
      <c r="C300" s="376">
        <v>1056</v>
      </c>
    </row>
    <row r="301" spans="1:3" s="364" customFormat="1" ht="25.5" customHeight="1">
      <c r="A301" s="374" t="s">
        <v>486</v>
      </c>
      <c r="B301" s="375">
        <v>1918</v>
      </c>
      <c r="C301" s="376">
        <v>2802</v>
      </c>
    </row>
    <row r="302" spans="1:3" ht="25.5" customHeight="1">
      <c r="A302" s="374" t="s">
        <v>487</v>
      </c>
      <c r="B302" s="375">
        <v>114</v>
      </c>
      <c r="C302" s="376"/>
    </row>
    <row r="303" spans="1:3" ht="25.5" customHeight="1">
      <c r="A303" s="374" t="s">
        <v>489</v>
      </c>
      <c r="B303" s="375"/>
      <c r="C303" s="376">
        <v>611</v>
      </c>
    </row>
    <row r="304" spans="1:3" ht="25.5" customHeight="1">
      <c r="A304" s="371" t="s">
        <v>492</v>
      </c>
      <c r="B304" s="372">
        <f>SUM(B305:B307)</f>
        <v>2244</v>
      </c>
      <c r="C304" s="373">
        <f>SUM(C305:C307)</f>
        <v>2223</v>
      </c>
    </row>
    <row r="305" spans="1:3" ht="25.5" customHeight="1">
      <c r="A305" s="374" t="s">
        <v>493</v>
      </c>
      <c r="B305" s="375"/>
      <c r="C305" s="376">
        <v>2204</v>
      </c>
    </row>
    <row r="306" spans="1:3" s="364" customFormat="1" ht="25.5" customHeight="1">
      <c r="A306" s="374" t="s">
        <v>494</v>
      </c>
      <c r="B306" s="375">
        <v>1737</v>
      </c>
      <c r="C306" s="376"/>
    </row>
    <row r="307" spans="1:3" ht="25.5" customHeight="1">
      <c r="A307" s="374" t="s">
        <v>495</v>
      </c>
      <c r="B307" s="375">
        <v>507</v>
      </c>
      <c r="C307" s="376">
        <v>19</v>
      </c>
    </row>
    <row r="308" spans="1:3" ht="25.5" customHeight="1">
      <c r="A308" s="371" t="s">
        <v>496</v>
      </c>
      <c r="B308" s="372">
        <f>SUM(B309:B309)</f>
        <v>260</v>
      </c>
      <c r="C308" s="373">
        <f>SUM(C309:C309)</f>
        <v>250</v>
      </c>
    </row>
    <row r="309" spans="1:3" s="364" customFormat="1" ht="25.5" customHeight="1">
      <c r="A309" s="374" t="s">
        <v>497</v>
      </c>
      <c r="B309" s="375">
        <v>260</v>
      </c>
      <c r="C309" s="376">
        <v>250</v>
      </c>
    </row>
    <row r="310" spans="1:3" ht="25.5" customHeight="1">
      <c r="A310" s="371" t="s">
        <v>498</v>
      </c>
      <c r="B310" s="372">
        <f>SUM(B311:B314)</f>
        <v>1839</v>
      </c>
      <c r="C310" s="373">
        <f>SUM(C311:C314)</f>
        <v>16172</v>
      </c>
    </row>
    <row r="311" spans="1:3" s="364" customFormat="1" ht="25.5" customHeight="1">
      <c r="A311" s="374" t="s">
        <v>499</v>
      </c>
      <c r="B311" s="375">
        <v>1054</v>
      </c>
      <c r="C311" s="376">
        <v>5555</v>
      </c>
    </row>
    <row r="312" spans="1:3" ht="25.5" customHeight="1">
      <c r="A312" s="374" t="s">
        <v>500</v>
      </c>
      <c r="B312" s="375">
        <v>785</v>
      </c>
      <c r="C312" s="376">
        <v>10617</v>
      </c>
    </row>
    <row r="313" spans="1:3" ht="25.5" customHeight="1">
      <c r="A313" s="374" t="s">
        <v>501</v>
      </c>
      <c r="B313" s="375"/>
      <c r="C313" s="376"/>
    </row>
    <row r="314" spans="1:3" ht="25.5" customHeight="1">
      <c r="A314" s="374" t="s">
        <v>502</v>
      </c>
      <c r="B314" s="375"/>
      <c r="C314" s="376"/>
    </row>
    <row r="315" spans="1:3" s="364" customFormat="1" ht="25.5" customHeight="1">
      <c r="A315" s="371" t="s">
        <v>503</v>
      </c>
      <c r="B315" s="372">
        <f>SUM(B316:B320)</f>
        <v>10581</v>
      </c>
      <c r="C315" s="373">
        <f>SUM(C316:C320)</f>
        <v>12985</v>
      </c>
    </row>
    <row r="316" spans="1:3" s="364" customFormat="1" ht="25.5" customHeight="1">
      <c r="A316" s="371" t="s">
        <v>921</v>
      </c>
      <c r="B316" s="372"/>
      <c r="C316" s="376">
        <v>170</v>
      </c>
    </row>
    <row r="317" spans="1:3" ht="25.5" customHeight="1">
      <c r="A317" s="374" t="s">
        <v>504</v>
      </c>
      <c r="B317" s="375">
        <v>10581</v>
      </c>
      <c r="C317" s="376">
        <v>12232</v>
      </c>
    </row>
    <row r="318" spans="1:3" ht="25.5" customHeight="1">
      <c r="A318" s="374" t="s">
        <v>505</v>
      </c>
      <c r="B318" s="375"/>
      <c r="C318" s="376"/>
    </row>
    <row r="319" spans="1:3" ht="25.5" customHeight="1">
      <c r="A319" s="374" t="s">
        <v>506</v>
      </c>
      <c r="B319" s="375"/>
      <c r="C319" s="376"/>
    </row>
    <row r="320" spans="1:3" ht="25.5" customHeight="1">
      <c r="A320" s="374" t="s">
        <v>507</v>
      </c>
      <c r="B320" s="375"/>
      <c r="C320" s="376">
        <v>583</v>
      </c>
    </row>
    <row r="321" spans="1:3" s="364" customFormat="1" ht="25.5" customHeight="1">
      <c r="A321" s="371" t="s">
        <v>508</v>
      </c>
      <c r="B321" s="372">
        <f>SUM(B322:B324)</f>
        <v>1765</v>
      </c>
      <c r="C321" s="373">
        <f>SUM(C322:C324)</f>
        <v>1711</v>
      </c>
    </row>
    <row r="322" spans="1:3" ht="25.5" customHeight="1">
      <c r="A322" s="374" t="s">
        <v>509</v>
      </c>
      <c r="B322" s="375">
        <v>1765</v>
      </c>
      <c r="C322" s="376">
        <v>1711</v>
      </c>
    </row>
    <row r="323" spans="1:3" ht="25.5" customHeight="1">
      <c r="A323" s="374" t="s">
        <v>510</v>
      </c>
      <c r="B323" s="375"/>
      <c r="C323" s="376"/>
    </row>
    <row r="324" spans="1:3" ht="25.5" customHeight="1">
      <c r="A324" s="374" t="s">
        <v>511</v>
      </c>
      <c r="B324" s="375"/>
      <c r="C324" s="376"/>
    </row>
    <row r="325" spans="1:3" ht="25.5" customHeight="1">
      <c r="A325" s="371" t="s">
        <v>512</v>
      </c>
      <c r="B325" s="372">
        <f>SUM(B326:B329)</f>
        <v>502</v>
      </c>
      <c r="C325" s="373">
        <f>SUM(C326:C329)</f>
        <v>693</v>
      </c>
    </row>
    <row r="326" spans="1:3" ht="25.5" customHeight="1">
      <c r="A326" s="374" t="s">
        <v>513</v>
      </c>
      <c r="B326" s="375">
        <v>327</v>
      </c>
      <c r="C326" s="376">
        <v>353</v>
      </c>
    </row>
    <row r="327" spans="1:3" ht="25.5" customHeight="1">
      <c r="A327" s="374" t="s">
        <v>295</v>
      </c>
      <c r="B327" s="375">
        <v>126</v>
      </c>
      <c r="C327" s="376">
        <v>156</v>
      </c>
    </row>
    <row r="328" spans="1:3" ht="25.5" customHeight="1">
      <c r="A328" s="382" t="s">
        <v>514</v>
      </c>
      <c r="B328" s="375">
        <v>49</v>
      </c>
      <c r="C328" s="376">
        <v>49</v>
      </c>
    </row>
    <row r="329" spans="1:3" ht="25.5" customHeight="1">
      <c r="A329" s="382" t="s">
        <v>515</v>
      </c>
      <c r="B329" s="375"/>
      <c r="C329" s="376">
        <v>135</v>
      </c>
    </row>
    <row r="330" spans="1:3" s="364" customFormat="1" ht="25.5" customHeight="1">
      <c r="A330" s="371" t="s">
        <v>516</v>
      </c>
      <c r="B330" s="372">
        <f>SUM(B331)</f>
        <v>400</v>
      </c>
      <c r="C330" s="373">
        <f>SUM(C331)</f>
        <v>1839</v>
      </c>
    </row>
    <row r="331" spans="1:3" ht="25.5" customHeight="1">
      <c r="A331" s="374" t="s">
        <v>517</v>
      </c>
      <c r="B331" s="375">
        <v>400</v>
      </c>
      <c r="C331" s="376">
        <v>1839</v>
      </c>
    </row>
    <row r="332" spans="1:3" s="364" customFormat="1" ht="25.5" customHeight="1">
      <c r="A332" s="371" t="s">
        <v>518</v>
      </c>
      <c r="B332" s="372">
        <f>B333</f>
        <v>20</v>
      </c>
      <c r="C332" s="373">
        <f>C333</f>
        <v>269</v>
      </c>
    </row>
    <row r="333" spans="1:3" ht="25.5" customHeight="1">
      <c r="A333" s="374" t="s">
        <v>519</v>
      </c>
      <c r="B333" s="375">
        <v>20</v>
      </c>
      <c r="C333" s="376">
        <v>269</v>
      </c>
    </row>
    <row r="334" spans="1:3" ht="25.5" customHeight="1">
      <c r="A334" s="371" t="s">
        <v>520</v>
      </c>
      <c r="B334" s="372">
        <f>B335+B341+B345+B349+B351</f>
        <v>5287</v>
      </c>
      <c r="C334" s="373">
        <f>C335+C341+C345+C349+C351</f>
        <v>5424</v>
      </c>
    </row>
    <row r="335" spans="1:3" s="364" customFormat="1" ht="25.5" customHeight="1">
      <c r="A335" s="371" t="s">
        <v>521</v>
      </c>
      <c r="B335" s="372">
        <f>SUM(B336:B340)</f>
        <v>1816</v>
      </c>
      <c r="C335" s="373">
        <f>SUM(C336:C340)</f>
        <v>662</v>
      </c>
    </row>
    <row r="336" spans="1:3" ht="25.5" customHeight="1">
      <c r="A336" s="374" t="s">
        <v>243</v>
      </c>
      <c r="B336" s="375">
        <v>1816</v>
      </c>
      <c r="C336" s="376"/>
    </row>
    <row r="337" spans="1:3" ht="25.5" customHeight="1">
      <c r="A337" s="374" t="s">
        <v>244</v>
      </c>
      <c r="B337" s="375"/>
      <c r="C337" s="376"/>
    </row>
    <row r="338" spans="1:3" ht="25.5" customHeight="1">
      <c r="A338" s="374" t="s">
        <v>522</v>
      </c>
      <c r="B338" s="375"/>
      <c r="C338" s="376">
        <v>30</v>
      </c>
    </row>
    <row r="339" spans="1:3" ht="25.5" customHeight="1">
      <c r="A339" s="374" t="s">
        <v>922</v>
      </c>
      <c r="B339" s="375"/>
      <c r="C339" s="376">
        <v>40</v>
      </c>
    </row>
    <row r="340" spans="1:3" ht="25.5" customHeight="1">
      <c r="A340" s="374" t="s">
        <v>523</v>
      </c>
      <c r="B340" s="375"/>
      <c r="C340" s="376">
        <v>592</v>
      </c>
    </row>
    <row r="341" spans="1:3" s="364" customFormat="1" ht="25.5" customHeight="1">
      <c r="A341" s="371" t="s">
        <v>524</v>
      </c>
      <c r="B341" s="372">
        <f>SUM(B342:B344)</f>
        <v>0</v>
      </c>
      <c r="C341" s="373">
        <f>SUM(C342:C344)</f>
        <v>358</v>
      </c>
    </row>
    <row r="342" spans="1:3" ht="25.5" customHeight="1">
      <c r="A342" s="374" t="s">
        <v>525</v>
      </c>
      <c r="B342" s="375"/>
      <c r="C342" s="376"/>
    </row>
    <row r="343" spans="1:3" ht="25.5" customHeight="1">
      <c r="A343" s="374" t="s">
        <v>526</v>
      </c>
      <c r="B343" s="375"/>
      <c r="C343" s="376"/>
    </row>
    <row r="344" spans="1:3" ht="25.5" customHeight="1">
      <c r="A344" s="374" t="s">
        <v>527</v>
      </c>
      <c r="B344" s="375"/>
      <c r="C344" s="376">
        <v>358</v>
      </c>
    </row>
    <row r="345" spans="1:3" ht="25.5" customHeight="1">
      <c r="A345" s="371" t="s">
        <v>528</v>
      </c>
      <c r="B345" s="372">
        <f>SUM(B346:B348)</f>
        <v>2884</v>
      </c>
      <c r="C345" s="373">
        <f>SUM(C346:C348)</f>
        <v>4404</v>
      </c>
    </row>
    <row r="346" spans="1:3" ht="25.5" customHeight="1">
      <c r="A346" s="374" t="s">
        <v>529</v>
      </c>
      <c r="B346" s="375">
        <v>2834</v>
      </c>
      <c r="C346" s="376">
        <v>4384</v>
      </c>
    </row>
    <row r="347" spans="1:3" s="364" customFormat="1" ht="25.5" customHeight="1">
      <c r="A347" s="374" t="s">
        <v>530</v>
      </c>
      <c r="B347" s="375">
        <v>50</v>
      </c>
      <c r="C347" s="376"/>
    </row>
    <row r="348" spans="1:3" s="364" customFormat="1" ht="25.5" customHeight="1">
      <c r="A348" s="374" t="s">
        <v>923</v>
      </c>
      <c r="B348" s="375"/>
      <c r="C348" s="376">
        <v>20</v>
      </c>
    </row>
    <row r="349" spans="1:3" ht="25.5" customHeight="1">
      <c r="A349" s="371" t="s">
        <v>532</v>
      </c>
      <c r="B349" s="372">
        <f>B350</f>
        <v>0</v>
      </c>
      <c r="C349" s="373">
        <f>C350</f>
        <v>0</v>
      </c>
    </row>
    <row r="350" spans="1:3" s="364" customFormat="1" ht="25.5" customHeight="1">
      <c r="A350" s="374" t="s">
        <v>533</v>
      </c>
      <c r="B350" s="375"/>
      <c r="C350" s="376"/>
    </row>
    <row r="351" spans="1:3" ht="25.5" customHeight="1">
      <c r="A351" s="371" t="s">
        <v>534</v>
      </c>
      <c r="B351" s="372">
        <f>B352</f>
        <v>587</v>
      </c>
      <c r="C351" s="373">
        <f>C352</f>
        <v>0</v>
      </c>
    </row>
    <row r="352" spans="1:3" s="364" customFormat="1" ht="25.5" customHeight="1">
      <c r="A352" s="374" t="s">
        <v>535</v>
      </c>
      <c r="B352" s="375">
        <v>587</v>
      </c>
      <c r="C352" s="376"/>
    </row>
    <row r="353" spans="1:3" s="364" customFormat="1" ht="25.5" customHeight="1">
      <c r="A353" s="371" t="s">
        <v>536</v>
      </c>
      <c r="B353" s="372">
        <f>B354+B359+B361+B364+B366</f>
        <v>91723</v>
      </c>
      <c r="C353" s="373">
        <f>C354+C359+C361+C364+C366</f>
        <v>95907</v>
      </c>
    </row>
    <row r="354" spans="1:3" ht="25.5" customHeight="1">
      <c r="A354" s="371" t="s">
        <v>537</v>
      </c>
      <c r="B354" s="372">
        <f>SUM(B355:B358)</f>
        <v>21266</v>
      </c>
      <c r="C354" s="373">
        <f>SUM(C355:C358)</f>
        <v>19436</v>
      </c>
    </row>
    <row r="355" spans="1:3" ht="25.5" customHeight="1">
      <c r="A355" s="374" t="s">
        <v>243</v>
      </c>
      <c r="B355" s="375">
        <v>9050</v>
      </c>
      <c r="C355" s="376">
        <v>4951</v>
      </c>
    </row>
    <row r="356" spans="1:3" s="364" customFormat="1" ht="25.5" customHeight="1">
      <c r="A356" s="374" t="s">
        <v>244</v>
      </c>
      <c r="B356" s="375"/>
      <c r="C356" s="376">
        <v>1497</v>
      </c>
    </row>
    <row r="357" spans="1:3" s="364" customFormat="1" ht="25.5" customHeight="1">
      <c r="A357" s="374" t="s">
        <v>538</v>
      </c>
      <c r="B357" s="375">
        <v>1438</v>
      </c>
      <c r="C357" s="376">
        <v>2950</v>
      </c>
    </row>
    <row r="358" spans="1:3" ht="25.5" customHeight="1">
      <c r="A358" s="374" t="s">
        <v>539</v>
      </c>
      <c r="B358" s="375">
        <v>10778</v>
      </c>
      <c r="C358" s="376">
        <v>10038</v>
      </c>
    </row>
    <row r="359" spans="1:3" ht="25.5" customHeight="1">
      <c r="A359" s="371" t="s">
        <v>540</v>
      </c>
      <c r="B359" s="372">
        <f>B360</f>
        <v>3308</v>
      </c>
      <c r="C359" s="373">
        <f>C360</f>
        <v>12779</v>
      </c>
    </row>
    <row r="360" spans="1:3" s="364" customFormat="1" ht="25.5" customHeight="1">
      <c r="A360" s="374" t="s">
        <v>541</v>
      </c>
      <c r="B360" s="375">
        <v>3308</v>
      </c>
      <c r="C360" s="376">
        <v>12779</v>
      </c>
    </row>
    <row r="361" spans="1:3" ht="25.5" customHeight="1">
      <c r="A361" s="371" t="s">
        <v>542</v>
      </c>
      <c r="B361" s="372">
        <f>SUM(B362:B363)</f>
        <v>27235</v>
      </c>
      <c r="C361" s="373">
        <f>SUM(C362:C363)</f>
        <v>26733</v>
      </c>
    </row>
    <row r="362" spans="1:3" ht="25.5" customHeight="1">
      <c r="A362" s="374" t="s">
        <v>543</v>
      </c>
      <c r="B362" s="375"/>
      <c r="C362" s="376">
        <v>2944</v>
      </c>
    </row>
    <row r="363" spans="1:3" ht="25.5" customHeight="1">
      <c r="A363" s="374" t="s">
        <v>544</v>
      </c>
      <c r="B363" s="375">
        <v>27235</v>
      </c>
      <c r="C363" s="376">
        <v>23789</v>
      </c>
    </row>
    <row r="364" spans="1:3" s="364" customFormat="1" ht="25.5" customHeight="1">
      <c r="A364" s="371" t="s">
        <v>545</v>
      </c>
      <c r="B364" s="372">
        <f>B365</f>
        <v>26820</v>
      </c>
      <c r="C364" s="373">
        <f>C365</f>
        <v>26105</v>
      </c>
    </row>
    <row r="365" spans="1:3" ht="25.5" customHeight="1">
      <c r="A365" s="374" t="s">
        <v>546</v>
      </c>
      <c r="B365" s="375">
        <v>26820</v>
      </c>
      <c r="C365" s="376">
        <v>26105</v>
      </c>
    </row>
    <row r="366" spans="1:3" ht="25.5" customHeight="1">
      <c r="A366" s="371" t="s">
        <v>547</v>
      </c>
      <c r="B366" s="372">
        <f>B367</f>
        <v>13094</v>
      </c>
      <c r="C366" s="373">
        <f>C367</f>
        <v>10854</v>
      </c>
    </row>
    <row r="367" spans="1:3" ht="25.5" customHeight="1">
      <c r="A367" s="374" t="s">
        <v>548</v>
      </c>
      <c r="B367" s="375">
        <v>13094</v>
      </c>
      <c r="C367" s="376">
        <v>10854</v>
      </c>
    </row>
    <row r="368" spans="1:3" ht="25.5" customHeight="1">
      <c r="A368" s="371" t="s">
        <v>549</v>
      </c>
      <c r="B368" s="372">
        <f>B369+B378+B392+B407+B412+B416+B422+B426</f>
        <v>14253</v>
      </c>
      <c r="C368" s="373">
        <f>C369+C378+C392+C407+C412+C416+C422+C426</f>
        <v>21022</v>
      </c>
    </row>
    <row r="369" spans="1:3" ht="25.5" customHeight="1">
      <c r="A369" s="371" t="s">
        <v>924</v>
      </c>
      <c r="B369" s="372">
        <f>SUM(B370:B377)</f>
        <v>2910</v>
      </c>
      <c r="C369" s="373">
        <f>SUM(C370:C377)</f>
        <v>2622</v>
      </c>
    </row>
    <row r="370" spans="1:3" ht="25.5" customHeight="1">
      <c r="A370" s="374" t="s">
        <v>243</v>
      </c>
      <c r="B370" s="375">
        <v>285</v>
      </c>
      <c r="C370" s="376">
        <v>376</v>
      </c>
    </row>
    <row r="371" spans="1:3" ht="25.5" customHeight="1">
      <c r="A371" s="374" t="s">
        <v>570</v>
      </c>
      <c r="B371" s="375"/>
      <c r="C371" s="376"/>
    </row>
    <row r="372" spans="1:3" s="364" customFormat="1" ht="25.5" customHeight="1">
      <c r="A372" s="374" t="s">
        <v>247</v>
      </c>
      <c r="B372" s="375">
        <v>2367</v>
      </c>
      <c r="C372" s="376">
        <v>1911</v>
      </c>
    </row>
    <row r="373" spans="1:3" ht="25.5" customHeight="1">
      <c r="A373" s="374" t="s">
        <v>551</v>
      </c>
      <c r="B373" s="375"/>
      <c r="C373" s="376"/>
    </row>
    <row r="374" spans="1:3" ht="25.5" customHeight="1">
      <c r="A374" s="374" t="s">
        <v>552</v>
      </c>
      <c r="B374" s="375">
        <v>88</v>
      </c>
      <c r="C374" s="376">
        <v>30</v>
      </c>
    </row>
    <row r="375" spans="1:3" ht="25.5" customHeight="1">
      <c r="A375" s="374" t="s">
        <v>553</v>
      </c>
      <c r="B375" s="375">
        <v>80</v>
      </c>
      <c r="C375" s="376">
        <v>252</v>
      </c>
    </row>
    <row r="376" spans="1:3" ht="25.5" customHeight="1">
      <c r="A376" s="374" t="s">
        <v>556</v>
      </c>
      <c r="B376" s="375">
        <v>90</v>
      </c>
      <c r="C376" s="376">
        <v>53</v>
      </c>
    </row>
    <row r="377" spans="1:3" s="364" customFormat="1" ht="25.5" customHeight="1">
      <c r="A377" s="374" t="s">
        <v>558</v>
      </c>
      <c r="B377" s="375"/>
      <c r="C377" s="376"/>
    </row>
    <row r="378" spans="1:3" ht="25.5" customHeight="1">
      <c r="A378" s="371" t="s">
        <v>559</v>
      </c>
      <c r="B378" s="372">
        <f>SUM(B379:B391)</f>
        <v>2881</v>
      </c>
      <c r="C378" s="373">
        <f>SUM(C379:C391)</f>
        <v>7258</v>
      </c>
    </row>
    <row r="379" spans="1:3" s="364" customFormat="1" ht="25.5" customHeight="1">
      <c r="A379" s="374" t="s">
        <v>243</v>
      </c>
      <c r="B379" s="375">
        <v>160</v>
      </c>
      <c r="C379" s="376">
        <v>144</v>
      </c>
    </row>
    <row r="380" spans="1:3" ht="25.5" customHeight="1">
      <c r="A380" s="374" t="s">
        <v>560</v>
      </c>
      <c r="B380" s="375">
        <v>1635</v>
      </c>
      <c r="C380" s="376">
        <v>1717</v>
      </c>
    </row>
    <row r="381" spans="1:3" ht="25.5" customHeight="1">
      <c r="A381" s="374" t="s">
        <v>925</v>
      </c>
      <c r="B381" s="375"/>
      <c r="C381" s="376">
        <v>662</v>
      </c>
    </row>
    <row r="382" spans="1:3" ht="25.5" customHeight="1">
      <c r="A382" s="374" t="s">
        <v>562</v>
      </c>
      <c r="B382" s="375">
        <v>8</v>
      </c>
      <c r="C382" s="376">
        <v>58</v>
      </c>
    </row>
    <row r="383" spans="1:3" ht="25.5" customHeight="1">
      <c r="A383" s="374" t="s">
        <v>564</v>
      </c>
      <c r="B383" s="375">
        <v>21</v>
      </c>
      <c r="C383" s="376"/>
    </row>
    <row r="384" spans="1:3" ht="25.5" customHeight="1">
      <c r="A384" s="374" t="s">
        <v>565</v>
      </c>
      <c r="B384" s="375">
        <v>30</v>
      </c>
      <c r="C384" s="376">
        <v>20</v>
      </c>
    </row>
    <row r="385" spans="1:3" ht="25.5" customHeight="1">
      <c r="A385" s="374" t="s">
        <v>926</v>
      </c>
      <c r="B385" s="375"/>
      <c r="C385" s="376">
        <v>20</v>
      </c>
    </row>
    <row r="386" spans="1:3" ht="25.5" customHeight="1">
      <c r="A386" s="374" t="s">
        <v>563</v>
      </c>
      <c r="B386" s="375"/>
      <c r="C386" s="376"/>
    </row>
    <row r="387" spans="1:3" ht="25.5" customHeight="1">
      <c r="A387" s="374" t="s">
        <v>927</v>
      </c>
      <c r="B387" s="375"/>
      <c r="C387" s="376"/>
    </row>
    <row r="388" spans="1:3" s="364" customFormat="1" ht="25.5" customHeight="1">
      <c r="A388" s="374" t="s">
        <v>928</v>
      </c>
      <c r="B388" s="375"/>
      <c r="C388" s="376"/>
    </row>
    <row r="389" spans="1:3" s="364" customFormat="1" ht="25.5" customHeight="1">
      <c r="A389" s="374" t="s">
        <v>566</v>
      </c>
      <c r="B389" s="375">
        <v>990</v>
      </c>
      <c r="C389" s="376">
        <v>1576</v>
      </c>
    </row>
    <row r="390" spans="1:3" ht="25.5" customHeight="1">
      <c r="A390" s="374" t="s">
        <v>567</v>
      </c>
      <c r="B390" s="375">
        <v>7</v>
      </c>
      <c r="C390" s="376">
        <v>7</v>
      </c>
    </row>
    <row r="391" spans="1:3" ht="25.5" customHeight="1">
      <c r="A391" s="374" t="s">
        <v>568</v>
      </c>
      <c r="B391" s="375">
        <v>30</v>
      </c>
      <c r="C391" s="376">
        <v>3054</v>
      </c>
    </row>
    <row r="392" spans="1:3" ht="25.5" customHeight="1">
      <c r="A392" s="371" t="s">
        <v>569</v>
      </c>
      <c r="B392" s="372">
        <f>SUM(B393:B406)</f>
        <v>3247</v>
      </c>
      <c r="C392" s="373">
        <f>SUM(C393:C406)</f>
        <v>4211</v>
      </c>
    </row>
    <row r="393" spans="1:3" ht="25.5" customHeight="1">
      <c r="A393" s="374" t="s">
        <v>243</v>
      </c>
      <c r="B393" s="375">
        <v>159</v>
      </c>
      <c r="C393" s="376">
        <v>251</v>
      </c>
    </row>
    <row r="394" spans="1:3" ht="25.5" customHeight="1">
      <c r="A394" s="374" t="s">
        <v>244</v>
      </c>
      <c r="B394" s="375"/>
      <c r="C394" s="376"/>
    </row>
    <row r="395" spans="1:3" ht="25.5" customHeight="1">
      <c r="A395" s="374" t="s">
        <v>570</v>
      </c>
      <c r="B395" s="375"/>
      <c r="C395" s="376"/>
    </row>
    <row r="396" spans="1:3" ht="25.5" customHeight="1">
      <c r="A396" s="374" t="s">
        <v>571</v>
      </c>
      <c r="B396" s="375"/>
      <c r="C396" s="376"/>
    </row>
    <row r="397" spans="1:3" ht="25.5" customHeight="1">
      <c r="A397" s="374" t="s">
        <v>572</v>
      </c>
      <c r="B397" s="375"/>
      <c r="C397" s="376"/>
    </row>
    <row r="398" spans="1:3" ht="25.5" customHeight="1">
      <c r="A398" s="374" t="s">
        <v>573</v>
      </c>
      <c r="B398" s="375"/>
      <c r="C398" s="376"/>
    </row>
    <row r="399" spans="1:3" s="364" customFormat="1" ht="25.5" customHeight="1">
      <c r="A399" s="374" t="s">
        <v>574</v>
      </c>
      <c r="B399" s="375">
        <v>73</v>
      </c>
      <c r="C399" s="376">
        <v>153</v>
      </c>
    </row>
    <row r="400" spans="1:3" ht="25.5" customHeight="1">
      <c r="A400" s="374" t="s">
        <v>575</v>
      </c>
      <c r="B400" s="375">
        <v>10</v>
      </c>
      <c r="C400" s="376"/>
    </row>
    <row r="401" spans="1:3" ht="25.5" customHeight="1">
      <c r="A401" s="374" t="s">
        <v>576</v>
      </c>
      <c r="B401" s="375"/>
      <c r="C401" s="376"/>
    </row>
    <row r="402" spans="1:3" ht="25.5" customHeight="1">
      <c r="A402" s="374" t="s">
        <v>577</v>
      </c>
      <c r="B402" s="375"/>
      <c r="C402" s="376"/>
    </row>
    <row r="403" spans="1:3" s="364" customFormat="1" ht="25.5" customHeight="1">
      <c r="A403" s="374" t="s">
        <v>578</v>
      </c>
      <c r="B403" s="375"/>
      <c r="C403" s="376"/>
    </row>
    <row r="404" spans="1:3" s="364" customFormat="1" ht="25.5" customHeight="1">
      <c r="A404" s="374" t="s">
        <v>579</v>
      </c>
      <c r="B404" s="375"/>
      <c r="C404" s="376"/>
    </row>
    <row r="405" spans="1:3" s="364" customFormat="1" ht="25.5" customHeight="1">
      <c r="A405" s="374" t="s">
        <v>580</v>
      </c>
      <c r="B405" s="375"/>
      <c r="C405" s="376"/>
    </row>
    <row r="406" spans="1:3" s="364" customFormat="1" ht="25.5" customHeight="1">
      <c r="A406" s="374" t="s">
        <v>581</v>
      </c>
      <c r="B406" s="375">
        <v>3005</v>
      </c>
      <c r="C406" s="376">
        <v>3807</v>
      </c>
    </row>
    <row r="407" spans="1:3" ht="25.5" customHeight="1">
      <c r="A407" s="371" t="s">
        <v>929</v>
      </c>
      <c r="B407" s="372">
        <f>SUM(B408:B411)</f>
        <v>69</v>
      </c>
      <c r="C407" s="373">
        <f>SUM(C408:C411)</f>
        <v>1252</v>
      </c>
    </row>
    <row r="408" spans="1:3" ht="25.5" customHeight="1">
      <c r="A408" s="374" t="s">
        <v>570</v>
      </c>
      <c r="B408" s="375"/>
      <c r="C408" s="376"/>
    </row>
    <row r="409" spans="1:3" ht="25.5" customHeight="1">
      <c r="A409" s="374" t="s">
        <v>583</v>
      </c>
      <c r="B409" s="375"/>
      <c r="C409" s="376">
        <v>510</v>
      </c>
    </row>
    <row r="410" spans="1:3" ht="25.5" customHeight="1">
      <c r="A410" s="374" t="s">
        <v>584</v>
      </c>
      <c r="B410" s="375"/>
      <c r="C410" s="376">
        <v>556</v>
      </c>
    </row>
    <row r="411" spans="1:3" ht="25.5" customHeight="1">
      <c r="A411" s="374" t="s">
        <v>930</v>
      </c>
      <c r="B411" s="375">
        <v>69</v>
      </c>
      <c r="C411" s="376">
        <v>186</v>
      </c>
    </row>
    <row r="412" spans="1:3" s="364" customFormat="1" ht="25.5" customHeight="1">
      <c r="A412" s="371" t="s">
        <v>586</v>
      </c>
      <c r="B412" s="372">
        <f>SUM(B413:B415)</f>
        <v>0</v>
      </c>
      <c r="C412" s="373">
        <f>SUM(C413:C415)</f>
        <v>0</v>
      </c>
    </row>
    <row r="413" spans="1:3" ht="25.5" customHeight="1">
      <c r="A413" s="374" t="s">
        <v>371</v>
      </c>
      <c r="B413" s="375"/>
      <c r="C413" s="376"/>
    </row>
    <row r="414" spans="1:3" ht="25.5" customHeight="1">
      <c r="A414" s="374" t="s">
        <v>587</v>
      </c>
      <c r="B414" s="375"/>
      <c r="C414" s="376"/>
    </row>
    <row r="415" spans="1:3" ht="25.5" customHeight="1">
      <c r="A415" s="374" t="s">
        <v>588</v>
      </c>
      <c r="B415" s="375"/>
      <c r="C415" s="376"/>
    </row>
    <row r="416" spans="1:3" ht="25.5" customHeight="1">
      <c r="A416" s="371" t="s">
        <v>589</v>
      </c>
      <c r="B416" s="372">
        <f>SUM(B417:B421)</f>
        <v>4934</v>
      </c>
      <c r="C416" s="373">
        <f>SUM(C417:C421)</f>
        <v>5529</v>
      </c>
    </row>
    <row r="417" spans="1:3" s="364" customFormat="1" ht="25.5" customHeight="1">
      <c r="A417" s="374" t="s">
        <v>590</v>
      </c>
      <c r="B417" s="375"/>
      <c r="C417" s="376"/>
    </row>
    <row r="418" spans="1:3" ht="25.5" customHeight="1">
      <c r="A418" s="374" t="s">
        <v>591</v>
      </c>
      <c r="B418" s="375">
        <v>4934</v>
      </c>
      <c r="C418" s="376">
        <v>4883</v>
      </c>
    </row>
    <row r="419" spans="1:3" ht="25.5" customHeight="1">
      <c r="A419" s="374" t="s">
        <v>592</v>
      </c>
      <c r="B419" s="375"/>
      <c r="C419" s="376">
        <v>590</v>
      </c>
    </row>
    <row r="420" spans="1:3" ht="25.5" customHeight="1">
      <c r="A420" s="374" t="s">
        <v>593</v>
      </c>
      <c r="B420" s="375"/>
      <c r="C420" s="376"/>
    </row>
    <row r="421" spans="1:3" ht="25.5" customHeight="1">
      <c r="A421" s="374" t="s">
        <v>594</v>
      </c>
      <c r="B421" s="375"/>
      <c r="C421" s="376">
        <v>56</v>
      </c>
    </row>
    <row r="422" spans="1:3" s="364" customFormat="1" ht="25.5" customHeight="1">
      <c r="A422" s="371" t="s">
        <v>595</v>
      </c>
      <c r="B422" s="372">
        <f>SUM(B423:B425)</f>
        <v>40</v>
      </c>
      <c r="C422" s="373">
        <f>SUM(C423:C425)</f>
        <v>150</v>
      </c>
    </row>
    <row r="423" spans="1:3" ht="25.5" customHeight="1">
      <c r="A423" s="374" t="s">
        <v>596</v>
      </c>
      <c r="B423" s="375"/>
      <c r="C423" s="376"/>
    </row>
    <row r="424" spans="1:3" ht="25.5" customHeight="1">
      <c r="A424" s="374" t="s">
        <v>597</v>
      </c>
      <c r="B424" s="375">
        <v>40</v>
      </c>
      <c r="C424" s="376">
        <v>150</v>
      </c>
    </row>
    <row r="425" spans="1:3" ht="25.5" customHeight="1">
      <c r="A425" s="374" t="s">
        <v>598</v>
      </c>
      <c r="B425" s="375"/>
      <c r="C425" s="376"/>
    </row>
    <row r="426" spans="1:3" s="364" customFormat="1" ht="25.5" customHeight="1">
      <c r="A426" s="371" t="s">
        <v>599</v>
      </c>
      <c r="B426" s="372">
        <f>SUM(B427:B428)</f>
        <v>172</v>
      </c>
      <c r="C426" s="373">
        <f>SUM(C427:C428)</f>
        <v>0</v>
      </c>
    </row>
    <row r="427" spans="1:3" ht="25.5" customHeight="1">
      <c r="A427" s="374" t="s">
        <v>600</v>
      </c>
      <c r="B427" s="375"/>
      <c r="C427" s="376"/>
    </row>
    <row r="428" spans="1:3" ht="25.5" customHeight="1">
      <c r="A428" s="374" t="s">
        <v>601</v>
      </c>
      <c r="B428" s="375">
        <v>172</v>
      </c>
      <c r="C428" s="376"/>
    </row>
    <row r="429" spans="1:3" ht="25.5" customHeight="1">
      <c r="A429" s="371" t="s">
        <v>602</v>
      </c>
      <c r="B429" s="372">
        <f>B430+B435+B437</f>
        <v>6398</v>
      </c>
      <c r="C429" s="373">
        <f>C430+C435+C437</f>
        <v>5203</v>
      </c>
    </row>
    <row r="430" spans="1:3" ht="25.5" customHeight="1">
      <c r="A430" s="371" t="s">
        <v>603</v>
      </c>
      <c r="B430" s="372">
        <f>SUM(B431:B434)</f>
        <v>6386</v>
      </c>
      <c r="C430" s="373">
        <f>SUM(C431:C434)</f>
        <v>5203</v>
      </c>
    </row>
    <row r="431" spans="1:3" s="364" customFormat="1" ht="25.5" customHeight="1">
      <c r="A431" s="374" t="s">
        <v>243</v>
      </c>
      <c r="B431" s="375">
        <v>6386</v>
      </c>
      <c r="C431" s="376">
        <v>4603</v>
      </c>
    </row>
    <row r="432" spans="1:3" s="364" customFormat="1" ht="25.5" customHeight="1">
      <c r="A432" s="374" t="s">
        <v>244</v>
      </c>
      <c r="B432" s="375"/>
      <c r="C432" s="376">
        <v>360</v>
      </c>
    </row>
    <row r="433" spans="1:3" ht="25.5" customHeight="1">
      <c r="A433" s="374" t="s">
        <v>605</v>
      </c>
      <c r="B433" s="375"/>
      <c r="C433" s="376">
        <v>40</v>
      </c>
    </row>
    <row r="434" spans="1:3" ht="25.5" customHeight="1">
      <c r="A434" s="374" t="s">
        <v>606</v>
      </c>
      <c r="B434" s="375"/>
      <c r="C434" s="376">
        <v>200</v>
      </c>
    </row>
    <row r="435" spans="1:3" s="364" customFormat="1" ht="25.5" customHeight="1">
      <c r="A435" s="371" t="s">
        <v>607</v>
      </c>
      <c r="B435" s="372">
        <f>B436</f>
        <v>0</v>
      </c>
      <c r="C435" s="373"/>
    </row>
    <row r="436" spans="1:3" ht="25.5" customHeight="1">
      <c r="A436" s="374" t="s">
        <v>608</v>
      </c>
      <c r="B436" s="375"/>
      <c r="C436" s="376"/>
    </row>
    <row r="437" spans="1:3" s="364" customFormat="1" ht="25.5" customHeight="1">
      <c r="A437" s="371" t="s">
        <v>609</v>
      </c>
      <c r="B437" s="372">
        <f>B438</f>
        <v>12</v>
      </c>
      <c r="C437" s="373"/>
    </row>
    <row r="438" spans="1:3" ht="25.5" customHeight="1">
      <c r="A438" s="374" t="s">
        <v>610</v>
      </c>
      <c r="B438" s="375">
        <v>12</v>
      </c>
      <c r="C438" s="376"/>
    </row>
    <row r="439" spans="1:3" s="364" customFormat="1" ht="25.5" customHeight="1">
      <c r="A439" s="371" t="s">
        <v>611</v>
      </c>
      <c r="B439" s="372">
        <f>B440+B442+B444+B448+B455+B459</f>
        <v>881</v>
      </c>
      <c r="C439" s="373">
        <f>C440+C442+C444+C448+C455+C459</f>
        <v>1092</v>
      </c>
    </row>
    <row r="440" spans="1:3" s="364" customFormat="1" ht="25.5" customHeight="1">
      <c r="A440" s="371" t="s">
        <v>612</v>
      </c>
      <c r="B440" s="372">
        <f>B441</f>
        <v>0</v>
      </c>
      <c r="C440" s="373">
        <f>C441</f>
        <v>0</v>
      </c>
    </row>
    <row r="441" spans="1:3" ht="25.5" customHeight="1">
      <c r="A441" s="374" t="s">
        <v>243</v>
      </c>
      <c r="B441" s="375"/>
      <c r="C441" s="376"/>
    </row>
    <row r="442" spans="1:3" s="364" customFormat="1" ht="25.5" customHeight="1">
      <c r="A442" s="371" t="s">
        <v>613</v>
      </c>
      <c r="B442" s="372">
        <f>B443</f>
        <v>0</v>
      </c>
      <c r="C442" s="373">
        <f>C443</f>
        <v>0</v>
      </c>
    </row>
    <row r="443" spans="1:3" ht="25.5" customHeight="1">
      <c r="A443" s="374" t="s">
        <v>614</v>
      </c>
      <c r="B443" s="375"/>
      <c r="C443" s="376"/>
    </row>
    <row r="444" spans="1:3" ht="25.5" customHeight="1">
      <c r="A444" s="371" t="s">
        <v>615</v>
      </c>
      <c r="B444" s="372">
        <f>SUM(B445:B447)</f>
        <v>881</v>
      </c>
      <c r="C444" s="373">
        <f>SUM(C445:C447)</f>
        <v>932</v>
      </c>
    </row>
    <row r="445" spans="1:3" s="364" customFormat="1" ht="25.5" customHeight="1">
      <c r="A445" s="374" t="s">
        <v>243</v>
      </c>
      <c r="B445" s="375">
        <v>721</v>
      </c>
      <c r="C445" s="376">
        <v>833</v>
      </c>
    </row>
    <row r="446" spans="1:3" s="364" customFormat="1" ht="25.5" customHeight="1">
      <c r="A446" s="374" t="s">
        <v>616</v>
      </c>
      <c r="B446" s="375">
        <v>160</v>
      </c>
      <c r="C446" s="376"/>
    </row>
    <row r="447" spans="1:3" s="364" customFormat="1" ht="25.5" customHeight="1">
      <c r="A447" s="374" t="s">
        <v>244</v>
      </c>
      <c r="B447" s="375"/>
      <c r="C447" s="376">
        <v>99</v>
      </c>
    </row>
    <row r="448" spans="1:3" ht="25.5" customHeight="1">
      <c r="A448" s="371" t="s">
        <v>618</v>
      </c>
      <c r="B448" s="372">
        <f>SUM(B449:B454)</f>
        <v>0</v>
      </c>
      <c r="C448" s="373"/>
    </row>
    <row r="449" spans="1:3" s="364" customFormat="1" ht="25.5" customHeight="1">
      <c r="A449" s="374" t="s">
        <v>243</v>
      </c>
      <c r="B449" s="375"/>
      <c r="C449" s="376"/>
    </row>
    <row r="450" spans="1:3" ht="25.5" customHeight="1">
      <c r="A450" s="374" t="s">
        <v>244</v>
      </c>
      <c r="B450" s="375"/>
      <c r="C450" s="376"/>
    </row>
    <row r="451" spans="1:3" s="364" customFormat="1" ht="25.5" customHeight="1">
      <c r="A451" s="374" t="s">
        <v>570</v>
      </c>
      <c r="B451" s="375"/>
      <c r="C451" s="376"/>
    </row>
    <row r="452" spans="1:3" s="364" customFormat="1" ht="25.5" customHeight="1">
      <c r="A452" s="374" t="s">
        <v>619</v>
      </c>
      <c r="B452" s="375"/>
      <c r="C452" s="376"/>
    </row>
    <row r="453" spans="1:3" ht="25.5" customHeight="1">
      <c r="A453" s="374" t="s">
        <v>620</v>
      </c>
      <c r="B453" s="375"/>
      <c r="C453" s="376"/>
    </row>
    <row r="454" spans="1:3" ht="25.5" customHeight="1">
      <c r="A454" s="377" t="s">
        <v>621</v>
      </c>
      <c r="B454" s="375"/>
      <c r="C454" s="376"/>
    </row>
    <row r="455" spans="1:3" ht="25.5" customHeight="1">
      <c r="A455" s="371" t="s">
        <v>622</v>
      </c>
      <c r="B455" s="372">
        <f>SUM(B456:B458)</f>
        <v>0</v>
      </c>
      <c r="C455" s="373">
        <f>SUM(C456:C458)</f>
        <v>160</v>
      </c>
    </row>
    <row r="456" spans="1:3" ht="25.5" customHeight="1">
      <c r="A456" s="374" t="s">
        <v>623</v>
      </c>
      <c r="B456" s="375"/>
      <c r="C456" s="376"/>
    </row>
    <row r="457" spans="1:3" ht="25.5" customHeight="1">
      <c r="A457" s="374" t="s">
        <v>624</v>
      </c>
      <c r="B457" s="375"/>
      <c r="C457" s="376"/>
    </row>
    <row r="458" spans="1:3" ht="25.5" customHeight="1">
      <c r="A458" s="374" t="s">
        <v>625</v>
      </c>
      <c r="B458" s="375"/>
      <c r="C458" s="376">
        <v>160</v>
      </c>
    </row>
    <row r="459" spans="1:3" s="364" customFormat="1" ht="25.5" customHeight="1">
      <c r="A459" s="371" t="s">
        <v>626</v>
      </c>
      <c r="B459" s="372">
        <f>B460</f>
        <v>0</v>
      </c>
      <c r="C459" s="373"/>
    </row>
    <row r="460" spans="1:3" ht="25.5" customHeight="1">
      <c r="A460" s="374" t="s">
        <v>627</v>
      </c>
      <c r="B460" s="375"/>
      <c r="C460" s="376"/>
    </row>
    <row r="461" spans="1:3" s="364" customFormat="1" ht="25.5" customHeight="1">
      <c r="A461" s="371" t="s">
        <v>628</v>
      </c>
      <c r="B461" s="372">
        <f>B462+B466+B468+B470</f>
        <v>396</v>
      </c>
      <c r="C461" s="373">
        <f>C462+C466+C468+C470</f>
        <v>378</v>
      </c>
    </row>
    <row r="462" spans="1:3" ht="25.5" customHeight="1">
      <c r="A462" s="371" t="s">
        <v>629</v>
      </c>
      <c r="B462" s="372">
        <f>SUM(B463:B465)</f>
        <v>396</v>
      </c>
      <c r="C462" s="373">
        <f>SUM(C463:C465)</f>
        <v>378</v>
      </c>
    </row>
    <row r="463" spans="1:3" ht="25.5" customHeight="1">
      <c r="A463" s="374" t="s">
        <v>243</v>
      </c>
      <c r="B463" s="375">
        <v>396</v>
      </c>
      <c r="C463" s="376">
        <v>299</v>
      </c>
    </row>
    <row r="464" spans="1:3" ht="25.5" customHeight="1">
      <c r="A464" s="374" t="s">
        <v>907</v>
      </c>
      <c r="B464" s="375"/>
      <c r="C464" s="376">
        <v>9</v>
      </c>
    </row>
    <row r="465" spans="1:3" ht="25.5" customHeight="1">
      <c r="A465" s="374" t="s">
        <v>630</v>
      </c>
      <c r="B465" s="375"/>
      <c r="C465" s="376">
        <v>70</v>
      </c>
    </row>
    <row r="466" spans="1:3" s="364" customFormat="1" ht="25.5" customHeight="1">
      <c r="A466" s="371" t="s">
        <v>631</v>
      </c>
      <c r="B466" s="372">
        <f>B467</f>
        <v>0</v>
      </c>
      <c r="C466" s="373">
        <f>C467</f>
        <v>0</v>
      </c>
    </row>
    <row r="467" spans="1:3" ht="25.5" customHeight="1">
      <c r="A467" s="374" t="s">
        <v>632</v>
      </c>
      <c r="B467" s="375"/>
      <c r="C467" s="376"/>
    </row>
    <row r="468" spans="1:3" s="364" customFormat="1" ht="25.5" customHeight="1">
      <c r="A468" s="371" t="s">
        <v>633</v>
      </c>
      <c r="B468" s="372">
        <f>B469</f>
        <v>0</v>
      </c>
      <c r="C468" s="373">
        <f>C469</f>
        <v>0</v>
      </c>
    </row>
    <row r="469" spans="1:3" ht="25.5" customHeight="1">
      <c r="A469" s="374" t="s">
        <v>634</v>
      </c>
      <c r="B469" s="375"/>
      <c r="C469" s="376"/>
    </row>
    <row r="470" spans="1:3" s="364" customFormat="1" ht="25.5" customHeight="1">
      <c r="A470" s="371" t="s">
        <v>635</v>
      </c>
      <c r="B470" s="372">
        <f>B471</f>
        <v>0</v>
      </c>
      <c r="C470" s="373">
        <f>C471</f>
        <v>0</v>
      </c>
    </row>
    <row r="471" spans="1:3" ht="25.5" customHeight="1">
      <c r="A471" s="374" t="s">
        <v>636</v>
      </c>
      <c r="B471" s="375"/>
      <c r="C471" s="376"/>
    </row>
    <row r="472" spans="1:3" s="364" customFormat="1" ht="25.5" customHeight="1">
      <c r="A472" s="371" t="s">
        <v>637</v>
      </c>
      <c r="B472" s="372">
        <f>B473</f>
        <v>0</v>
      </c>
      <c r="C472" s="373">
        <f>C473</f>
        <v>50</v>
      </c>
    </row>
    <row r="473" spans="1:3" s="364" customFormat="1" ht="25.5" customHeight="1">
      <c r="A473" s="371" t="s">
        <v>638</v>
      </c>
      <c r="B473" s="372">
        <f>B474</f>
        <v>0</v>
      </c>
      <c r="C473" s="373">
        <f>C474</f>
        <v>50</v>
      </c>
    </row>
    <row r="474" spans="1:3" ht="25.5" customHeight="1">
      <c r="A474" s="374" t="s">
        <v>639</v>
      </c>
      <c r="B474" s="375"/>
      <c r="C474" s="376">
        <v>50</v>
      </c>
    </row>
    <row r="475" spans="1:3" s="364" customFormat="1" ht="25.5" customHeight="1">
      <c r="A475" s="371" t="s">
        <v>640</v>
      </c>
      <c r="B475" s="372">
        <f>B476+B477</f>
        <v>2662</v>
      </c>
      <c r="C475" s="373">
        <f>C476+C477</f>
        <v>2915</v>
      </c>
    </row>
    <row r="476" spans="1:3" s="364" customFormat="1" ht="25.5" customHeight="1">
      <c r="A476" s="371" t="s">
        <v>931</v>
      </c>
      <c r="B476" s="372"/>
      <c r="C476" s="373">
        <v>20</v>
      </c>
    </row>
    <row r="477" spans="1:3" s="364" customFormat="1" ht="25.5" customHeight="1">
      <c r="A477" s="371" t="s">
        <v>641</v>
      </c>
      <c r="B477" s="372">
        <v>2662</v>
      </c>
      <c r="C477" s="373">
        <v>2895</v>
      </c>
    </row>
    <row r="478" spans="1:3" ht="25.5" customHeight="1">
      <c r="A478" s="371" t="s">
        <v>642</v>
      </c>
      <c r="B478" s="372">
        <f>B479</f>
        <v>42815</v>
      </c>
      <c r="C478" s="373">
        <f>C479</f>
        <v>44546</v>
      </c>
    </row>
    <row r="479" spans="1:3" ht="25.5" customHeight="1">
      <c r="A479" s="371" t="s">
        <v>643</v>
      </c>
      <c r="B479" s="372">
        <f>SUM(B480:B489)</f>
        <v>42815</v>
      </c>
      <c r="C479" s="373">
        <f>SUM(C480:C489)</f>
        <v>44546</v>
      </c>
    </row>
    <row r="480" spans="1:3" ht="25.5" customHeight="1">
      <c r="A480" s="374" t="s">
        <v>243</v>
      </c>
      <c r="B480" s="375">
        <v>1514</v>
      </c>
      <c r="C480" s="376">
        <v>1356</v>
      </c>
    </row>
    <row r="481" spans="1:3" ht="25.5" customHeight="1">
      <c r="A481" s="374" t="s">
        <v>244</v>
      </c>
      <c r="B481" s="375">
        <v>186</v>
      </c>
      <c r="C481" s="376">
        <v>140</v>
      </c>
    </row>
    <row r="482" spans="1:3" ht="25.5" customHeight="1">
      <c r="A482" s="374" t="s">
        <v>644</v>
      </c>
      <c r="B482" s="375">
        <v>25</v>
      </c>
      <c r="C482" s="376">
        <v>360</v>
      </c>
    </row>
    <row r="483" spans="1:3" ht="25.5" customHeight="1">
      <c r="A483" s="374" t="s">
        <v>645</v>
      </c>
      <c r="B483" s="375">
        <v>260</v>
      </c>
      <c r="C483" s="376">
        <v>508</v>
      </c>
    </row>
    <row r="484" spans="1:3" ht="25.5" customHeight="1">
      <c r="A484" s="374" t="s">
        <v>646</v>
      </c>
      <c r="B484" s="375"/>
      <c r="C484" s="376">
        <v>40459</v>
      </c>
    </row>
    <row r="485" spans="1:3" ht="25.5" customHeight="1">
      <c r="A485" s="374" t="s">
        <v>648</v>
      </c>
      <c r="B485" s="375"/>
      <c r="C485" s="376"/>
    </row>
    <row r="486" spans="1:3" ht="25.5" customHeight="1">
      <c r="A486" s="374" t="s">
        <v>649</v>
      </c>
      <c r="B486" s="375"/>
      <c r="C486" s="376"/>
    </row>
    <row r="487" spans="1:3" ht="25.5" customHeight="1">
      <c r="A487" s="374" t="s">
        <v>650</v>
      </c>
      <c r="B487" s="375"/>
      <c r="C487" s="376">
        <v>1410</v>
      </c>
    </row>
    <row r="488" spans="1:3" ht="25.5" customHeight="1">
      <c r="A488" s="374" t="s">
        <v>247</v>
      </c>
      <c r="B488" s="375"/>
      <c r="C488" s="376"/>
    </row>
    <row r="489" spans="1:3" ht="25.5" customHeight="1">
      <c r="A489" s="374" t="s">
        <v>651</v>
      </c>
      <c r="B489" s="375">
        <v>40830</v>
      </c>
      <c r="C489" s="376">
        <v>313</v>
      </c>
    </row>
    <row r="490" spans="1:3" ht="25.5" customHeight="1">
      <c r="A490" s="371" t="s">
        <v>652</v>
      </c>
      <c r="B490" s="372">
        <f>B491+B495+B497</f>
        <v>16193</v>
      </c>
      <c r="C490" s="373">
        <f>C491+C495+C497</f>
        <v>16457</v>
      </c>
    </row>
    <row r="491" spans="1:3" ht="25.5" customHeight="1">
      <c r="A491" s="371" t="s">
        <v>653</v>
      </c>
      <c r="B491" s="372">
        <f>SUM(B492:B494)</f>
        <v>17</v>
      </c>
      <c r="C491" s="373">
        <f>SUM(C492:C494)</f>
        <v>20</v>
      </c>
    </row>
    <row r="492" spans="1:3" ht="25.5" customHeight="1">
      <c r="A492" s="374" t="s">
        <v>654</v>
      </c>
      <c r="B492" s="375">
        <v>17</v>
      </c>
      <c r="C492" s="376">
        <v>20</v>
      </c>
    </row>
    <row r="493" spans="1:3" ht="25.5" customHeight="1">
      <c r="A493" s="374" t="s">
        <v>932</v>
      </c>
      <c r="B493" s="375"/>
      <c r="C493" s="376"/>
    </row>
    <row r="494" spans="1:3" ht="25.5" customHeight="1">
      <c r="A494" s="374" t="s">
        <v>656</v>
      </c>
      <c r="B494" s="375"/>
      <c r="C494" s="376"/>
    </row>
    <row r="495" spans="1:3" s="364" customFormat="1" ht="25.5" customHeight="1">
      <c r="A495" s="371" t="s">
        <v>657</v>
      </c>
      <c r="B495" s="372">
        <f>B496</f>
        <v>16176</v>
      </c>
      <c r="C495" s="373">
        <f>C496</f>
        <v>16437</v>
      </c>
    </row>
    <row r="496" spans="1:3" ht="25.5" customHeight="1">
      <c r="A496" s="374" t="s">
        <v>658</v>
      </c>
      <c r="B496" s="375">
        <v>16176</v>
      </c>
      <c r="C496" s="376">
        <v>16437</v>
      </c>
    </row>
    <row r="497" spans="1:3" s="364" customFormat="1" ht="25.5" customHeight="1">
      <c r="A497" s="371" t="s">
        <v>659</v>
      </c>
      <c r="B497" s="372"/>
      <c r="C497" s="373"/>
    </row>
    <row r="498" spans="1:3" ht="25.5" customHeight="1">
      <c r="A498" s="374" t="s">
        <v>660</v>
      </c>
      <c r="B498" s="375"/>
      <c r="C498" s="376"/>
    </row>
    <row r="499" spans="1:3" ht="25.5" customHeight="1">
      <c r="A499" s="374" t="s">
        <v>661</v>
      </c>
      <c r="B499" s="375"/>
      <c r="C499" s="376"/>
    </row>
    <row r="500" spans="1:3" ht="25.5" customHeight="1">
      <c r="A500" s="371" t="s">
        <v>662</v>
      </c>
      <c r="B500" s="372">
        <f>B501+B507</f>
        <v>319</v>
      </c>
      <c r="C500" s="373">
        <f>C501+C507</f>
        <v>1719</v>
      </c>
    </row>
    <row r="501" spans="1:3" ht="25.5" customHeight="1">
      <c r="A501" s="371" t="s">
        <v>663</v>
      </c>
      <c r="B501" s="372">
        <f>SUM(B502:B506)</f>
        <v>319</v>
      </c>
      <c r="C501" s="373">
        <f>SUM(C502:C506)</f>
        <v>266</v>
      </c>
    </row>
    <row r="502" spans="1:3" ht="25.5" customHeight="1">
      <c r="A502" s="374" t="s">
        <v>243</v>
      </c>
      <c r="B502" s="375">
        <v>319</v>
      </c>
      <c r="C502" s="376">
        <v>266</v>
      </c>
    </row>
    <row r="503" spans="1:3" ht="25.5" customHeight="1">
      <c r="A503" s="374" t="s">
        <v>664</v>
      </c>
      <c r="B503" s="375"/>
      <c r="C503" s="376"/>
    </row>
    <row r="504" spans="1:3" ht="25.5" customHeight="1">
      <c r="A504" s="374" t="s">
        <v>665</v>
      </c>
      <c r="B504" s="375"/>
      <c r="C504" s="376"/>
    </row>
    <row r="505" spans="1:3" ht="25.5" customHeight="1">
      <c r="A505" s="374" t="s">
        <v>666</v>
      </c>
      <c r="B505" s="375"/>
      <c r="C505" s="376"/>
    </row>
    <row r="506" spans="1:3" ht="25.5" customHeight="1">
      <c r="A506" s="374" t="s">
        <v>667</v>
      </c>
      <c r="B506" s="375"/>
      <c r="C506" s="376"/>
    </row>
    <row r="507" spans="1:3" ht="25.5" customHeight="1">
      <c r="A507" s="371" t="s">
        <v>668</v>
      </c>
      <c r="B507" s="372">
        <f>B508</f>
        <v>0</v>
      </c>
      <c r="C507" s="373">
        <f>C508</f>
        <v>1453</v>
      </c>
    </row>
    <row r="508" spans="1:3" s="364" customFormat="1" ht="25.5" customHeight="1">
      <c r="A508" s="374" t="s">
        <v>669</v>
      </c>
      <c r="B508" s="375"/>
      <c r="C508" s="376">
        <v>1453</v>
      </c>
    </row>
    <row r="509" spans="1:3" ht="25.5" customHeight="1">
      <c r="A509" s="383" t="s">
        <v>670</v>
      </c>
      <c r="B509" s="372">
        <f>SUM(B510)</f>
        <v>708</v>
      </c>
      <c r="C509" s="373">
        <f>SUM(C510)</f>
        <v>772</v>
      </c>
    </row>
    <row r="510" spans="1:3" ht="25.5" customHeight="1">
      <c r="A510" s="383" t="s">
        <v>671</v>
      </c>
      <c r="B510" s="372">
        <f>SUM(B511:B516)</f>
        <v>708</v>
      </c>
      <c r="C510" s="373">
        <f>SUM(C511:C516)</f>
        <v>772</v>
      </c>
    </row>
    <row r="511" spans="1:3" ht="25.5" customHeight="1">
      <c r="A511" s="377" t="s">
        <v>672</v>
      </c>
      <c r="B511" s="375">
        <v>510</v>
      </c>
      <c r="C511" s="376">
        <v>561</v>
      </c>
    </row>
    <row r="512" spans="1:3" ht="25.5" customHeight="1">
      <c r="A512" s="377" t="s">
        <v>673</v>
      </c>
      <c r="B512" s="375">
        <v>25</v>
      </c>
      <c r="C512" s="376">
        <v>27</v>
      </c>
    </row>
    <row r="513" spans="1:3" ht="25.5" customHeight="1">
      <c r="A513" s="377" t="s">
        <v>933</v>
      </c>
      <c r="B513" s="375"/>
      <c r="C513" s="376">
        <v>62</v>
      </c>
    </row>
    <row r="514" spans="1:3" ht="25.5" customHeight="1">
      <c r="A514" s="377" t="s">
        <v>675</v>
      </c>
      <c r="B514" s="375">
        <v>90</v>
      </c>
      <c r="C514" s="376">
        <v>74</v>
      </c>
    </row>
    <row r="515" spans="1:3" ht="25.5" customHeight="1">
      <c r="A515" s="377" t="s">
        <v>676</v>
      </c>
      <c r="B515" s="375">
        <v>45</v>
      </c>
      <c r="C515" s="376">
        <v>39</v>
      </c>
    </row>
    <row r="516" spans="1:3" ht="25.5" customHeight="1">
      <c r="A516" s="377" t="s">
        <v>677</v>
      </c>
      <c r="B516" s="375">
        <v>38</v>
      </c>
      <c r="C516" s="376">
        <v>9</v>
      </c>
    </row>
    <row r="517" spans="1:3" ht="25.5" customHeight="1">
      <c r="A517" s="371" t="s">
        <v>678</v>
      </c>
      <c r="B517" s="372">
        <v>18544</v>
      </c>
      <c r="C517" s="373">
        <v>20000</v>
      </c>
    </row>
    <row r="518" spans="1:3" s="364" customFormat="1" ht="25.5" customHeight="1">
      <c r="A518" s="371" t="s">
        <v>679</v>
      </c>
      <c r="B518" s="372">
        <f>B519+B520</f>
        <v>73145</v>
      </c>
      <c r="C518" s="373">
        <f>C519+C520</f>
        <v>74757</v>
      </c>
    </row>
    <row r="519" spans="1:3" ht="25.5" customHeight="1">
      <c r="A519" s="371" t="s">
        <v>680</v>
      </c>
      <c r="B519" s="372">
        <v>60000</v>
      </c>
      <c r="C519" s="373">
        <v>60000</v>
      </c>
    </row>
    <row r="520" spans="1:3" s="364" customFormat="1" ht="25.5" customHeight="1">
      <c r="A520" s="371" t="s">
        <v>641</v>
      </c>
      <c r="B520" s="372">
        <f>B521</f>
        <v>13145</v>
      </c>
      <c r="C520" s="373">
        <f>C521</f>
        <v>14757</v>
      </c>
    </row>
    <row r="521" spans="1:3" ht="25.5" customHeight="1">
      <c r="A521" s="374" t="s">
        <v>681</v>
      </c>
      <c r="B521" s="375">
        <v>13145</v>
      </c>
      <c r="C521" s="376">
        <v>14757</v>
      </c>
    </row>
    <row r="522" spans="1:3" s="364" customFormat="1" ht="25.5" customHeight="1">
      <c r="A522" s="371" t="s">
        <v>682</v>
      </c>
      <c r="B522" s="372">
        <f t="shared" ref="B522:C527" si="1">SUM(B523)</f>
        <v>525</v>
      </c>
      <c r="C522" s="373">
        <f t="shared" si="1"/>
        <v>500</v>
      </c>
    </row>
    <row r="523" spans="1:3" s="364" customFormat="1" ht="25.5" customHeight="1">
      <c r="A523" s="371" t="s">
        <v>683</v>
      </c>
      <c r="B523" s="372">
        <f t="shared" si="1"/>
        <v>525</v>
      </c>
      <c r="C523" s="373">
        <f t="shared" si="1"/>
        <v>500</v>
      </c>
    </row>
    <row r="524" spans="1:3" ht="25.5" customHeight="1">
      <c r="A524" s="374" t="s">
        <v>684</v>
      </c>
      <c r="B524" s="375">
        <v>525</v>
      </c>
      <c r="C524" s="376">
        <v>500</v>
      </c>
    </row>
    <row r="525" spans="1:3" ht="25.5" customHeight="1">
      <c r="A525" s="371" t="s">
        <v>685</v>
      </c>
      <c r="B525" s="372">
        <f>B7+B115+B118+B144+B168+B183+B210+B286+B334+B353+B368+B429+B439+B461+B475+B478+B490+B500+B509+B517+B518+B522</f>
        <v>764457</v>
      </c>
      <c r="C525" s="373">
        <f>C7+C115+C118+C144+C168+C183+C210+C286+C334+C353+C368+C429+C439+C461+C475+C478+C490+C500+C509+C517+C518+C522+C472</f>
        <v>820364</v>
      </c>
    </row>
    <row r="526" spans="1:3" ht="25.5" customHeight="1">
      <c r="A526" s="371" t="s">
        <v>686</v>
      </c>
      <c r="B526" s="372">
        <f t="shared" si="1"/>
        <v>5000</v>
      </c>
      <c r="C526" s="373">
        <f t="shared" si="1"/>
        <v>3510</v>
      </c>
    </row>
    <row r="527" spans="1:3" ht="25.5" customHeight="1">
      <c r="A527" s="371" t="s">
        <v>687</v>
      </c>
      <c r="B527" s="372">
        <f t="shared" si="1"/>
        <v>5000</v>
      </c>
      <c r="C527" s="373">
        <f t="shared" si="1"/>
        <v>3510</v>
      </c>
    </row>
    <row r="528" spans="1:3" s="364" customFormat="1" ht="25.5" customHeight="1">
      <c r="A528" s="374" t="s">
        <v>688</v>
      </c>
      <c r="B528" s="375">
        <v>5000</v>
      </c>
      <c r="C528" s="376">
        <v>3510</v>
      </c>
    </row>
    <row r="529" spans="1:3" ht="25.5" customHeight="1">
      <c r="A529" s="384" t="s">
        <v>689</v>
      </c>
      <c r="B529" s="385">
        <f>B525+B526</f>
        <v>769457</v>
      </c>
      <c r="C529" s="386">
        <f>C525+C526</f>
        <v>823874</v>
      </c>
    </row>
  </sheetData>
  <mergeCells count="4">
    <mergeCell ref="A2:C2"/>
    <mergeCell ref="A4:A6"/>
    <mergeCell ref="B4:B6"/>
    <mergeCell ref="C4:C6"/>
  </mergeCells>
  <phoneticPr fontId="26" type="noConversion"/>
  <pageMargins left="0.39370078740157483" right="0.39370078740157483" top="0.39370078740157483" bottom="0.39370078740157483" header="0.11811023622047245" footer="0.11811023622047245"/>
  <pageSetup paperSize="9" fitToHeight="0" orientation="portrait" useFirstPageNumber="1" errors="NA" r:id="rId1"/>
  <headerFooter alignWithMargins="0"/>
</worksheet>
</file>

<file path=xl/worksheets/sheet14.xml><?xml version="1.0" encoding="utf-8"?>
<worksheet xmlns="http://schemas.openxmlformats.org/spreadsheetml/2006/main" xmlns:r="http://schemas.openxmlformats.org/officeDocument/2006/relationships">
  <sheetPr>
    <tabColor rgb="FF92D050"/>
  </sheetPr>
  <dimension ref="A1:IQ101"/>
  <sheetViews>
    <sheetView zoomScaleSheetLayoutView="100" workbookViewId="0">
      <selection activeCell="A2" sqref="A2:C2"/>
    </sheetView>
  </sheetViews>
  <sheetFormatPr defaultColWidth="8.85546875" defaultRowHeight="12.75"/>
  <cols>
    <col min="1" max="1" width="23" style="343" customWidth="1"/>
    <col min="2" max="2" width="34" style="344" customWidth="1"/>
    <col min="3" max="3" width="29" style="345" customWidth="1"/>
    <col min="4" max="241" width="9.140625" style="337" bestFit="1" customWidth="1"/>
    <col min="242" max="251" width="8.85546875" style="337"/>
    <col min="252" max="16384" width="8.85546875" style="346"/>
  </cols>
  <sheetData>
    <row r="1" spans="1:3" s="337" customFormat="1" ht="27" customHeight="1">
      <c r="A1" s="347" t="s">
        <v>934</v>
      </c>
      <c r="B1" s="347"/>
      <c r="C1" s="348"/>
    </row>
    <row r="2" spans="1:3" s="337" customFormat="1" ht="54" customHeight="1">
      <c r="A2" s="572" t="s">
        <v>1262</v>
      </c>
      <c r="B2" s="573"/>
      <c r="C2" s="572"/>
    </row>
    <row r="3" spans="1:3" s="337" customFormat="1" ht="20.100000000000001" customHeight="1" thickBot="1">
      <c r="A3" s="574" t="s">
        <v>935</v>
      </c>
      <c r="B3" s="575"/>
      <c r="C3" s="574"/>
    </row>
    <row r="4" spans="1:3" s="338" customFormat="1" ht="28.5" customHeight="1">
      <c r="A4" s="349" t="s">
        <v>936</v>
      </c>
      <c r="B4" s="350" t="s">
        <v>240</v>
      </c>
      <c r="C4" s="537" t="s">
        <v>1267</v>
      </c>
    </row>
    <row r="5" spans="1:3" s="339" customFormat="1" ht="25.5" customHeight="1">
      <c r="A5" s="576" t="s">
        <v>938</v>
      </c>
      <c r="B5" s="577"/>
      <c r="C5" s="352">
        <f>C6+C11+C22+C30+C33+C35+C38+C44+C46+C48</f>
        <v>823874</v>
      </c>
    </row>
    <row r="6" spans="1:3" s="340" customFormat="1" ht="24.75" customHeight="1">
      <c r="A6" s="353" t="s">
        <v>939</v>
      </c>
      <c r="B6" s="354" t="s">
        <v>940</v>
      </c>
      <c r="C6" s="352">
        <f>SUM(C7:C10)</f>
        <v>140533</v>
      </c>
    </row>
    <row r="7" spans="1:3" s="340" customFormat="1" ht="24.75" customHeight="1">
      <c r="A7" s="355" t="s">
        <v>941</v>
      </c>
      <c r="B7" s="356" t="s">
        <v>942</v>
      </c>
      <c r="C7" s="357">
        <v>50926</v>
      </c>
    </row>
    <row r="8" spans="1:3" s="340" customFormat="1" ht="24.75" customHeight="1">
      <c r="A8" s="355" t="s">
        <v>943</v>
      </c>
      <c r="B8" s="356" t="s">
        <v>944</v>
      </c>
      <c r="C8" s="357">
        <v>15404</v>
      </c>
    </row>
    <row r="9" spans="1:3" s="340" customFormat="1" ht="24.75" customHeight="1">
      <c r="A9" s="355" t="s">
        <v>945</v>
      </c>
      <c r="B9" s="356" t="s">
        <v>946</v>
      </c>
      <c r="C9" s="357">
        <v>6199</v>
      </c>
    </row>
    <row r="10" spans="1:3" s="340" customFormat="1" ht="24.75" customHeight="1">
      <c r="A10" s="355" t="s">
        <v>947</v>
      </c>
      <c r="B10" s="356" t="s">
        <v>948</v>
      </c>
      <c r="C10" s="357">
        <v>68004</v>
      </c>
    </row>
    <row r="11" spans="1:3" s="340" customFormat="1" ht="24.75" customHeight="1">
      <c r="A11" s="353" t="s">
        <v>949</v>
      </c>
      <c r="B11" s="354" t="s">
        <v>950</v>
      </c>
      <c r="C11" s="352">
        <f>SUM(C12:C21)</f>
        <v>92501</v>
      </c>
    </row>
    <row r="12" spans="1:3" s="340" customFormat="1" ht="24.75" customHeight="1">
      <c r="A12" s="355" t="s">
        <v>951</v>
      </c>
      <c r="B12" s="356" t="s">
        <v>952</v>
      </c>
      <c r="C12" s="357">
        <v>37087</v>
      </c>
    </row>
    <row r="13" spans="1:3" s="340" customFormat="1" ht="24.75" customHeight="1">
      <c r="A13" s="355" t="s">
        <v>953</v>
      </c>
      <c r="B13" s="356" t="s">
        <v>954</v>
      </c>
      <c r="C13" s="357">
        <v>117</v>
      </c>
    </row>
    <row r="14" spans="1:3" s="340" customFormat="1" ht="24.75" customHeight="1">
      <c r="A14" s="355" t="s">
        <v>955</v>
      </c>
      <c r="B14" s="356" t="s">
        <v>956</v>
      </c>
      <c r="C14" s="357">
        <v>912</v>
      </c>
    </row>
    <row r="15" spans="1:3" s="340" customFormat="1" ht="24.75" customHeight="1">
      <c r="A15" s="355" t="s">
        <v>957</v>
      </c>
      <c r="B15" s="356" t="s">
        <v>958</v>
      </c>
      <c r="C15" s="357">
        <v>987</v>
      </c>
    </row>
    <row r="16" spans="1:3" s="340" customFormat="1" ht="24.75" customHeight="1">
      <c r="A16" s="355" t="s">
        <v>959</v>
      </c>
      <c r="B16" s="356" t="s">
        <v>960</v>
      </c>
      <c r="C16" s="357">
        <v>35373</v>
      </c>
    </row>
    <row r="17" spans="1:3" s="340" customFormat="1" ht="24.75" customHeight="1">
      <c r="A17" s="355" t="s">
        <v>961</v>
      </c>
      <c r="B17" s="356" t="s">
        <v>962</v>
      </c>
      <c r="C17" s="357">
        <v>227</v>
      </c>
    </row>
    <row r="18" spans="1:3" s="340" customFormat="1" ht="24.75" customHeight="1">
      <c r="A18" s="355" t="s">
        <v>963</v>
      </c>
      <c r="B18" s="356" t="s">
        <v>964</v>
      </c>
      <c r="C18" s="357">
        <v>20</v>
      </c>
    </row>
    <row r="19" spans="1:3" s="340" customFormat="1" ht="24.75" customHeight="1">
      <c r="A19" s="355" t="s">
        <v>965</v>
      </c>
      <c r="B19" s="356" t="s">
        <v>966</v>
      </c>
      <c r="C19" s="357">
        <v>454</v>
      </c>
    </row>
    <row r="20" spans="1:3" s="340" customFormat="1" ht="24.75" customHeight="1">
      <c r="A20" s="355" t="s">
        <v>967</v>
      </c>
      <c r="B20" s="356" t="s">
        <v>968</v>
      </c>
      <c r="C20" s="357">
        <v>3573</v>
      </c>
    </row>
    <row r="21" spans="1:3" s="340" customFormat="1" ht="24.75" customHeight="1">
      <c r="A21" s="355" t="s">
        <v>969</v>
      </c>
      <c r="B21" s="356" t="s">
        <v>970</v>
      </c>
      <c r="C21" s="357">
        <v>13751</v>
      </c>
    </row>
    <row r="22" spans="1:3" s="340" customFormat="1" ht="24.75" customHeight="1">
      <c r="A22" s="353" t="s">
        <v>971</v>
      </c>
      <c r="B22" s="354" t="s">
        <v>972</v>
      </c>
      <c r="C22" s="352">
        <f>SUM(C23:C29)</f>
        <v>157323</v>
      </c>
    </row>
    <row r="23" spans="1:3" s="340" customFormat="1" ht="24.75" customHeight="1">
      <c r="A23" s="355" t="s">
        <v>973</v>
      </c>
      <c r="B23" s="356" t="s">
        <v>974</v>
      </c>
      <c r="C23" s="357">
        <v>450</v>
      </c>
    </row>
    <row r="24" spans="1:3" s="340" customFormat="1" ht="24.75" customHeight="1">
      <c r="A24" s="355" t="s">
        <v>975</v>
      </c>
      <c r="B24" s="356" t="s">
        <v>976</v>
      </c>
      <c r="C24" s="357">
        <v>5591</v>
      </c>
    </row>
    <row r="25" spans="1:3" s="340" customFormat="1" ht="24.75" customHeight="1">
      <c r="A25" s="355" t="s">
        <v>977</v>
      </c>
      <c r="B25" s="356" t="s">
        <v>978</v>
      </c>
      <c r="C25" s="357">
        <v>90</v>
      </c>
    </row>
    <row r="26" spans="1:3" s="340" customFormat="1" ht="24.75" customHeight="1">
      <c r="A26" s="355" t="s">
        <v>979</v>
      </c>
      <c r="B26" s="356" t="s">
        <v>980</v>
      </c>
      <c r="C26" s="357">
        <v>1779</v>
      </c>
    </row>
    <row r="27" spans="1:3" s="340" customFormat="1" ht="24.75" customHeight="1">
      <c r="A27" s="355" t="s">
        <v>981</v>
      </c>
      <c r="B27" s="356" t="s">
        <v>982</v>
      </c>
      <c r="C27" s="357">
        <v>1700</v>
      </c>
    </row>
    <row r="28" spans="1:3" s="340" customFormat="1" ht="24.75" customHeight="1">
      <c r="A28" s="355" t="s">
        <v>983</v>
      </c>
      <c r="B28" s="356" t="s">
        <v>984</v>
      </c>
      <c r="C28" s="357">
        <v>1436</v>
      </c>
    </row>
    <row r="29" spans="1:3" s="340" customFormat="1" ht="24.75" customHeight="1">
      <c r="A29" s="355" t="s">
        <v>985</v>
      </c>
      <c r="B29" s="356" t="s">
        <v>986</v>
      </c>
      <c r="C29" s="357">
        <v>146277</v>
      </c>
    </row>
    <row r="30" spans="1:3" s="340" customFormat="1" ht="24.75" customHeight="1">
      <c r="A30" s="353" t="s">
        <v>987</v>
      </c>
      <c r="B30" s="354" t="s">
        <v>988</v>
      </c>
      <c r="C30" s="352">
        <f>C31+C32</f>
        <v>196489</v>
      </c>
    </row>
    <row r="31" spans="1:3" s="340" customFormat="1" ht="24.75" customHeight="1">
      <c r="A31" s="355" t="s">
        <v>989</v>
      </c>
      <c r="B31" s="356" t="s">
        <v>990</v>
      </c>
      <c r="C31" s="357">
        <v>124972</v>
      </c>
    </row>
    <row r="32" spans="1:3" s="341" customFormat="1" ht="24.75" customHeight="1">
      <c r="A32" s="355" t="s">
        <v>991</v>
      </c>
      <c r="B32" s="356" t="s">
        <v>992</v>
      </c>
      <c r="C32" s="357">
        <v>71517</v>
      </c>
    </row>
    <row r="33" spans="1:3" s="340" customFormat="1" ht="24.75" customHeight="1">
      <c r="A33" s="353" t="s">
        <v>993</v>
      </c>
      <c r="B33" s="354" t="s">
        <v>994</v>
      </c>
      <c r="C33" s="358">
        <f>C34</f>
        <v>31196</v>
      </c>
    </row>
    <row r="34" spans="1:3" s="342" customFormat="1" ht="24.75" customHeight="1">
      <c r="A34" s="355" t="s">
        <v>995</v>
      </c>
      <c r="B34" s="356" t="s">
        <v>996</v>
      </c>
      <c r="C34" s="359">
        <v>31196</v>
      </c>
    </row>
    <row r="35" spans="1:3" s="342" customFormat="1" ht="24.75" customHeight="1">
      <c r="A35" s="353" t="s">
        <v>997</v>
      </c>
      <c r="B35" s="354" t="s">
        <v>998</v>
      </c>
      <c r="C35" s="358">
        <f>C36+C37</f>
        <v>52909</v>
      </c>
    </row>
    <row r="36" spans="1:3" s="342" customFormat="1" ht="24.75" customHeight="1">
      <c r="A36" s="355" t="s">
        <v>999</v>
      </c>
      <c r="B36" s="356" t="s">
        <v>1000</v>
      </c>
      <c r="C36" s="359">
        <v>2887</v>
      </c>
    </row>
    <row r="37" spans="1:3" s="342" customFormat="1" ht="24.75" customHeight="1">
      <c r="A37" s="355" t="s">
        <v>1001</v>
      </c>
      <c r="B37" s="356" t="s">
        <v>1002</v>
      </c>
      <c r="C37" s="359">
        <v>50022</v>
      </c>
    </row>
    <row r="38" spans="1:3" s="342" customFormat="1" ht="24.75" customHeight="1">
      <c r="A38" s="353" t="s">
        <v>1003</v>
      </c>
      <c r="B38" s="354" t="s">
        <v>1004</v>
      </c>
      <c r="C38" s="358">
        <f>SUM(C39:C43)</f>
        <v>137041</v>
      </c>
    </row>
    <row r="39" spans="1:3" s="342" customFormat="1" ht="24.75" customHeight="1">
      <c r="A39" s="355" t="s">
        <v>1005</v>
      </c>
      <c r="B39" s="356" t="s">
        <v>1006</v>
      </c>
      <c r="C39" s="359">
        <v>69444</v>
      </c>
    </row>
    <row r="40" spans="1:3" s="342" customFormat="1" ht="24.75" customHeight="1">
      <c r="A40" s="355" t="s">
        <v>1007</v>
      </c>
      <c r="B40" s="356" t="s">
        <v>1008</v>
      </c>
      <c r="C40" s="359">
        <v>637</v>
      </c>
    </row>
    <row r="41" spans="1:3" s="342" customFormat="1" ht="24.75" customHeight="1">
      <c r="A41" s="355">
        <v>50903</v>
      </c>
      <c r="B41" s="356" t="s">
        <v>1009</v>
      </c>
      <c r="C41" s="359">
        <v>40</v>
      </c>
    </row>
    <row r="42" spans="1:3" s="342" customFormat="1" ht="24.75" customHeight="1">
      <c r="A42" s="355" t="s">
        <v>1010</v>
      </c>
      <c r="B42" s="356" t="s">
        <v>1011</v>
      </c>
      <c r="C42" s="359">
        <v>10229</v>
      </c>
    </row>
    <row r="43" spans="1:3" s="342" customFormat="1" ht="24.75" customHeight="1">
      <c r="A43" s="355" t="s">
        <v>1012</v>
      </c>
      <c r="B43" s="356" t="s">
        <v>1013</v>
      </c>
      <c r="C43" s="359">
        <v>56691</v>
      </c>
    </row>
    <row r="44" spans="1:3" s="342" customFormat="1" ht="24.75" customHeight="1">
      <c r="A44" s="353" t="s">
        <v>1014</v>
      </c>
      <c r="B44" s="354" t="s">
        <v>1015</v>
      </c>
      <c r="C44" s="358">
        <f>C45</f>
        <v>0</v>
      </c>
    </row>
    <row r="45" spans="1:3" s="342" customFormat="1" ht="24.75" customHeight="1">
      <c r="A45" s="355" t="s">
        <v>1016</v>
      </c>
      <c r="B45" s="356" t="s">
        <v>1017</v>
      </c>
      <c r="C45" s="359"/>
    </row>
    <row r="46" spans="1:3" s="342" customFormat="1" ht="24.75" customHeight="1">
      <c r="A46" s="353" t="s">
        <v>1018</v>
      </c>
      <c r="B46" s="354" t="s">
        <v>1019</v>
      </c>
      <c r="C46" s="358">
        <f>C47</f>
        <v>0</v>
      </c>
    </row>
    <row r="47" spans="1:3" s="342" customFormat="1" ht="24.75" customHeight="1">
      <c r="A47" s="355" t="s">
        <v>1020</v>
      </c>
      <c r="B47" s="356" t="s">
        <v>1021</v>
      </c>
      <c r="C47" s="359"/>
    </row>
    <row r="48" spans="1:3" s="342" customFormat="1" ht="24.75" customHeight="1">
      <c r="A48" s="353" t="s">
        <v>1022</v>
      </c>
      <c r="B48" s="354" t="s">
        <v>1023</v>
      </c>
      <c r="C48" s="358">
        <f>C49</f>
        <v>15882</v>
      </c>
    </row>
    <row r="49" spans="1:3" s="342" customFormat="1" ht="24.75" customHeight="1">
      <c r="A49" s="355" t="s">
        <v>1024</v>
      </c>
      <c r="B49" s="356" t="s">
        <v>1025</v>
      </c>
      <c r="C49" s="359">
        <v>15882</v>
      </c>
    </row>
    <row r="50" spans="1:3" s="342" customFormat="1" ht="24.75" customHeight="1" thickBot="1">
      <c r="A50" s="360"/>
      <c r="B50" s="361"/>
      <c r="C50" s="362"/>
    </row>
    <row r="51" spans="1:3" s="342" customFormat="1">
      <c r="A51" s="345"/>
    </row>
    <row r="52" spans="1:3" s="342" customFormat="1">
      <c r="A52" s="345"/>
    </row>
    <row r="53" spans="1:3" s="342" customFormat="1">
      <c r="A53" s="345"/>
    </row>
    <row r="54" spans="1:3" s="342" customFormat="1">
      <c r="A54" s="345"/>
    </row>
    <row r="55" spans="1:3" s="342" customFormat="1">
      <c r="A55" s="345"/>
    </row>
    <row r="56" spans="1:3" s="342" customFormat="1">
      <c r="A56" s="345"/>
    </row>
    <row r="57" spans="1:3" s="342" customFormat="1">
      <c r="A57" s="345"/>
    </row>
    <row r="58" spans="1:3" s="342" customFormat="1">
      <c r="A58" s="345"/>
    </row>
    <row r="59" spans="1:3" s="342" customFormat="1">
      <c r="A59" s="345"/>
    </row>
    <row r="60" spans="1:3" s="342" customFormat="1">
      <c r="A60" s="345"/>
    </row>
    <row r="61" spans="1:3" s="342" customFormat="1">
      <c r="A61" s="345"/>
    </row>
    <row r="62" spans="1:3" s="342" customFormat="1">
      <c r="A62" s="345"/>
    </row>
    <row r="63" spans="1:3" s="342" customFormat="1">
      <c r="A63" s="345"/>
    </row>
    <row r="64" spans="1:3" s="342" customFormat="1">
      <c r="A64" s="345"/>
    </row>
    <row r="65" spans="1:1" s="342" customFormat="1">
      <c r="A65" s="345"/>
    </row>
    <row r="66" spans="1:1" s="342" customFormat="1">
      <c r="A66" s="345"/>
    </row>
    <row r="67" spans="1:1" s="342" customFormat="1">
      <c r="A67" s="345"/>
    </row>
    <row r="68" spans="1:1" s="342" customFormat="1">
      <c r="A68" s="345"/>
    </row>
    <row r="69" spans="1:1" s="342" customFormat="1">
      <c r="A69" s="345"/>
    </row>
    <row r="70" spans="1:1" s="342" customFormat="1">
      <c r="A70" s="345"/>
    </row>
    <row r="71" spans="1:1" s="342" customFormat="1">
      <c r="A71" s="345"/>
    </row>
    <row r="72" spans="1:1" s="342" customFormat="1">
      <c r="A72" s="345"/>
    </row>
    <row r="73" spans="1:1" s="342" customFormat="1">
      <c r="A73" s="345"/>
    </row>
    <row r="74" spans="1:1" s="342" customFormat="1">
      <c r="A74" s="345"/>
    </row>
    <row r="75" spans="1:1" s="342" customFormat="1">
      <c r="A75" s="345"/>
    </row>
    <row r="76" spans="1:1" s="342" customFormat="1">
      <c r="A76" s="345"/>
    </row>
    <row r="77" spans="1:1" s="342" customFormat="1">
      <c r="A77" s="345"/>
    </row>
    <row r="78" spans="1:1" s="342" customFormat="1">
      <c r="A78" s="345"/>
    </row>
    <row r="79" spans="1:1" s="342" customFormat="1">
      <c r="A79" s="345"/>
    </row>
    <row r="80" spans="1:1" s="342" customFormat="1">
      <c r="A80" s="345"/>
    </row>
    <row r="81" spans="1:1" s="342" customFormat="1">
      <c r="A81" s="345"/>
    </row>
    <row r="82" spans="1:1" s="342" customFormat="1">
      <c r="A82" s="345"/>
    </row>
    <row r="83" spans="1:1" s="342" customFormat="1">
      <c r="A83" s="345"/>
    </row>
    <row r="84" spans="1:1" s="342" customFormat="1">
      <c r="A84" s="345"/>
    </row>
    <row r="85" spans="1:1" s="342" customFormat="1">
      <c r="A85" s="345"/>
    </row>
    <row r="86" spans="1:1" s="342" customFormat="1">
      <c r="A86" s="345"/>
    </row>
    <row r="87" spans="1:1" s="342" customFormat="1">
      <c r="A87" s="345"/>
    </row>
    <row r="88" spans="1:1" s="342" customFormat="1">
      <c r="A88" s="345"/>
    </row>
    <row r="89" spans="1:1" s="342" customFormat="1">
      <c r="A89" s="345"/>
    </row>
    <row r="90" spans="1:1" s="342" customFormat="1">
      <c r="A90" s="345"/>
    </row>
    <row r="91" spans="1:1" s="342" customFormat="1">
      <c r="A91" s="345"/>
    </row>
    <row r="92" spans="1:1" s="342" customFormat="1">
      <c r="A92" s="345"/>
    </row>
    <row r="93" spans="1:1" s="342" customFormat="1">
      <c r="A93" s="345"/>
    </row>
    <row r="94" spans="1:1" s="342" customFormat="1">
      <c r="A94" s="345"/>
    </row>
    <row r="95" spans="1:1" s="342" customFormat="1">
      <c r="A95" s="345"/>
    </row>
    <row r="96" spans="1:1" s="342" customFormat="1">
      <c r="A96" s="345"/>
    </row>
    <row r="97" spans="1:1" s="342" customFormat="1">
      <c r="A97" s="345"/>
    </row>
    <row r="98" spans="1:1" s="342" customFormat="1">
      <c r="A98" s="345"/>
    </row>
    <row r="99" spans="1:1" s="342" customFormat="1">
      <c r="A99" s="345"/>
    </row>
    <row r="100" spans="1:1" s="342" customFormat="1">
      <c r="A100" s="345"/>
    </row>
    <row r="101" spans="1:1" s="342" customFormat="1">
      <c r="A101" s="345"/>
    </row>
  </sheetData>
  <mergeCells count="3">
    <mergeCell ref="A2:C2"/>
    <mergeCell ref="A3:C3"/>
    <mergeCell ref="A5:B5"/>
  </mergeCells>
  <phoneticPr fontId="26" type="noConversion"/>
  <pageMargins left="0.55118110236220474" right="0.55118110236220474" top="0.39370078740157483" bottom="0.39370078740157483" header="0.11811023622047245" footer="0.11811023622047245"/>
  <pageSetup paperSize="9" orientation="portrait" r:id="rId1"/>
</worksheet>
</file>

<file path=xl/worksheets/sheet15.xml><?xml version="1.0" encoding="utf-8"?>
<worksheet xmlns="http://schemas.openxmlformats.org/spreadsheetml/2006/main" xmlns:r="http://schemas.openxmlformats.org/officeDocument/2006/relationships">
  <sheetPr>
    <tabColor rgb="FF92D050"/>
  </sheetPr>
  <dimension ref="A1:IQ101"/>
  <sheetViews>
    <sheetView zoomScaleSheetLayoutView="100" workbookViewId="0">
      <selection activeCell="A2" sqref="A2:C2"/>
    </sheetView>
  </sheetViews>
  <sheetFormatPr defaultColWidth="8.85546875" defaultRowHeight="12.75"/>
  <cols>
    <col min="1" max="1" width="23" style="343" customWidth="1"/>
    <col min="2" max="2" width="34" style="344" customWidth="1"/>
    <col min="3" max="3" width="29" style="345" customWidth="1"/>
    <col min="4" max="241" width="9.140625" style="337" bestFit="1" customWidth="1"/>
    <col min="242" max="251" width="8.85546875" style="337"/>
    <col min="252" max="16384" width="8.85546875" style="346"/>
  </cols>
  <sheetData>
    <row r="1" spans="1:3" s="337" customFormat="1" ht="27" customHeight="1">
      <c r="A1" s="536" t="s">
        <v>1264</v>
      </c>
      <c r="B1" s="347"/>
      <c r="C1" s="348"/>
    </row>
    <row r="2" spans="1:3" s="337" customFormat="1" ht="54" customHeight="1">
      <c r="A2" s="572" t="s">
        <v>1263</v>
      </c>
      <c r="B2" s="573"/>
      <c r="C2" s="572"/>
    </row>
    <row r="3" spans="1:3" s="337" customFormat="1" ht="20.100000000000001" customHeight="1" thickBot="1">
      <c r="A3" s="574" t="s">
        <v>935</v>
      </c>
      <c r="B3" s="575"/>
      <c r="C3" s="574"/>
    </row>
    <row r="4" spans="1:3" s="338" customFormat="1" ht="28.5" customHeight="1">
      <c r="A4" s="349" t="s">
        <v>936</v>
      </c>
      <c r="B4" s="350" t="s">
        <v>240</v>
      </c>
      <c r="C4" s="351" t="s">
        <v>937</v>
      </c>
    </row>
    <row r="5" spans="1:3" s="339" customFormat="1" ht="25.5" customHeight="1">
      <c r="A5" s="576" t="s">
        <v>938</v>
      </c>
      <c r="B5" s="577"/>
      <c r="C5" s="352">
        <f>C6+C11+C22+C30+C33+C35+C38+C44+C46+C48</f>
        <v>236546.45</v>
      </c>
    </row>
    <row r="6" spans="1:3" s="340" customFormat="1" ht="24.75" customHeight="1">
      <c r="A6" s="353" t="s">
        <v>939</v>
      </c>
      <c r="B6" s="354" t="s">
        <v>940</v>
      </c>
      <c r="C6" s="352">
        <f>SUM(C7:C10)</f>
        <v>66127.289999999994</v>
      </c>
    </row>
    <row r="7" spans="1:3" s="340" customFormat="1" ht="24.75" customHeight="1">
      <c r="A7" s="355" t="s">
        <v>941</v>
      </c>
      <c r="B7" s="356" t="s">
        <v>942</v>
      </c>
      <c r="C7" s="357">
        <v>44568.39</v>
      </c>
    </row>
    <row r="8" spans="1:3" s="340" customFormat="1" ht="24.75" customHeight="1">
      <c r="A8" s="355" t="s">
        <v>943</v>
      </c>
      <c r="B8" s="356" t="s">
        <v>944</v>
      </c>
      <c r="C8" s="357">
        <v>15370.95</v>
      </c>
    </row>
    <row r="9" spans="1:3" s="340" customFormat="1" ht="24.75" customHeight="1">
      <c r="A9" s="355" t="s">
        <v>945</v>
      </c>
      <c r="B9" s="356" t="s">
        <v>946</v>
      </c>
      <c r="C9" s="357">
        <v>6187.95</v>
      </c>
    </row>
    <row r="10" spans="1:3" s="340" customFormat="1" ht="24.75" customHeight="1">
      <c r="A10" s="355" t="s">
        <v>947</v>
      </c>
      <c r="B10" s="356" t="s">
        <v>948</v>
      </c>
      <c r="C10" s="357">
        <v>0</v>
      </c>
    </row>
    <row r="11" spans="1:3" s="340" customFormat="1" ht="24.75" customHeight="1">
      <c r="A11" s="353" t="s">
        <v>949</v>
      </c>
      <c r="B11" s="354" t="s">
        <v>950</v>
      </c>
      <c r="C11" s="352">
        <f>SUM(C12:C21)</f>
        <v>9330.2699999999986</v>
      </c>
    </row>
    <row r="12" spans="1:3" s="340" customFormat="1" ht="24.75" customHeight="1">
      <c r="A12" s="355" t="s">
        <v>951</v>
      </c>
      <c r="B12" s="356" t="s">
        <v>952</v>
      </c>
      <c r="C12" s="357">
        <v>7203.13</v>
      </c>
    </row>
    <row r="13" spans="1:3" s="340" customFormat="1" ht="24.75" customHeight="1">
      <c r="A13" s="355" t="s">
        <v>953</v>
      </c>
      <c r="B13" s="356" t="s">
        <v>954</v>
      </c>
      <c r="C13" s="357">
        <v>84.13</v>
      </c>
    </row>
    <row r="14" spans="1:3" s="340" customFormat="1" ht="24.75" customHeight="1">
      <c r="A14" s="355" t="s">
        <v>955</v>
      </c>
      <c r="B14" s="356" t="s">
        <v>956</v>
      </c>
      <c r="C14" s="357">
        <v>355.54</v>
      </c>
    </row>
    <row r="15" spans="1:3" s="340" customFormat="1" ht="24.75" customHeight="1">
      <c r="A15" s="355" t="s">
        <v>957</v>
      </c>
      <c r="B15" s="356" t="s">
        <v>958</v>
      </c>
      <c r="C15" s="357">
        <v>1.18</v>
      </c>
    </row>
    <row r="16" spans="1:3" s="340" customFormat="1" ht="24.75" customHeight="1">
      <c r="A16" s="355" t="s">
        <v>959</v>
      </c>
      <c r="B16" s="356" t="s">
        <v>960</v>
      </c>
      <c r="C16" s="357">
        <v>163.19999999999999</v>
      </c>
    </row>
    <row r="17" spans="1:3" s="340" customFormat="1" ht="24.75" customHeight="1">
      <c r="A17" s="355" t="s">
        <v>961</v>
      </c>
      <c r="B17" s="356" t="s">
        <v>962</v>
      </c>
      <c r="C17" s="357">
        <v>188.65</v>
      </c>
    </row>
    <row r="18" spans="1:3" s="340" customFormat="1" ht="24.75" customHeight="1">
      <c r="A18" s="355" t="s">
        <v>963</v>
      </c>
      <c r="B18" s="356" t="s">
        <v>964</v>
      </c>
      <c r="C18" s="357">
        <v>20</v>
      </c>
    </row>
    <row r="19" spans="1:3" s="340" customFormat="1" ht="24.75" customHeight="1">
      <c r="A19" s="355" t="s">
        <v>965</v>
      </c>
      <c r="B19" s="356" t="s">
        <v>966</v>
      </c>
      <c r="C19" s="357">
        <v>319.07</v>
      </c>
    </row>
    <row r="20" spans="1:3" s="340" customFormat="1" ht="24.75" customHeight="1">
      <c r="A20" s="355" t="s">
        <v>967</v>
      </c>
      <c r="B20" s="356" t="s">
        <v>968</v>
      </c>
      <c r="C20" s="357">
        <v>104.8</v>
      </c>
    </row>
    <row r="21" spans="1:3" s="340" customFormat="1" ht="24.75" customHeight="1">
      <c r="A21" s="355" t="s">
        <v>969</v>
      </c>
      <c r="B21" s="356" t="s">
        <v>970</v>
      </c>
      <c r="C21" s="357">
        <v>890.57</v>
      </c>
    </row>
    <row r="22" spans="1:3" s="340" customFormat="1" ht="24.75" customHeight="1">
      <c r="A22" s="353" t="s">
        <v>971</v>
      </c>
      <c r="B22" s="354" t="s">
        <v>972</v>
      </c>
      <c r="C22" s="352">
        <f>SUM(C23:C29)</f>
        <v>82.75</v>
      </c>
    </row>
    <row r="23" spans="1:3" s="340" customFormat="1" ht="24.75" customHeight="1">
      <c r="A23" s="355" t="s">
        <v>973</v>
      </c>
      <c r="B23" s="356" t="s">
        <v>974</v>
      </c>
      <c r="C23" s="357"/>
    </row>
    <row r="24" spans="1:3" s="340" customFormat="1" ht="24.75" customHeight="1">
      <c r="A24" s="355" t="s">
        <v>975</v>
      </c>
      <c r="B24" s="356" t="s">
        <v>976</v>
      </c>
      <c r="C24" s="357"/>
    </row>
    <row r="25" spans="1:3" s="340" customFormat="1" ht="24.75" customHeight="1">
      <c r="A25" s="355" t="s">
        <v>977</v>
      </c>
      <c r="B25" s="356" t="s">
        <v>978</v>
      </c>
      <c r="C25" s="357"/>
    </row>
    <row r="26" spans="1:3" s="340" customFormat="1" ht="24.75" customHeight="1">
      <c r="A26" s="355" t="s">
        <v>979</v>
      </c>
      <c r="B26" s="356" t="s">
        <v>980</v>
      </c>
      <c r="C26" s="357"/>
    </row>
    <row r="27" spans="1:3" s="340" customFormat="1" ht="24.75" customHeight="1">
      <c r="A27" s="355" t="s">
        <v>981</v>
      </c>
      <c r="B27" s="356" t="s">
        <v>982</v>
      </c>
      <c r="C27" s="357">
        <v>32.75</v>
      </c>
    </row>
    <row r="28" spans="1:3" s="340" customFormat="1" ht="24.75" customHeight="1">
      <c r="A28" s="355" t="s">
        <v>983</v>
      </c>
      <c r="B28" s="356" t="s">
        <v>984</v>
      </c>
      <c r="C28" s="357"/>
    </row>
    <row r="29" spans="1:3" s="340" customFormat="1" ht="24.75" customHeight="1">
      <c r="A29" s="355" t="s">
        <v>985</v>
      </c>
      <c r="B29" s="356" t="s">
        <v>986</v>
      </c>
      <c r="C29" s="357">
        <v>50</v>
      </c>
    </row>
    <row r="30" spans="1:3" s="340" customFormat="1" ht="24.75" customHeight="1">
      <c r="A30" s="353" t="s">
        <v>987</v>
      </c>
      <c r="B30" s="354" t="s">
        <v>988</v>
      </c>
      <c r="C30" s="352">
        <f>C31+C32</f>
        <v>123971.08</v>
      </c>
    </row>
    <row r="31" spans="1:3" s="340" customFormat="1" ht="24.75" customHeight="1">
      <c r="A31" s="355" t="s">
        <v>989</v>
      </c>
      <c r="B31" s="356" t="s">
        <v>990</v>
      </c>
      <c r="C31" s="357">
        <v>111440.66</v>
      </c>
    </row>
    <row r="32" spans="1:3" s="341" customFormat="1" ht="24.75" customHeight="1">
      <c r="A32" s="355" t="s">
        <v>991</v>
      </c>
      <c r="B32" s="356" t="s">
        <v>992</v>
      </c>
      <c r="C32" s="357">
        <v>12530.42</v>
      </c>
    </row>
    <row r="33" spans="1:3" s="340" customFormat="1" ht="24.75" customHeight="1">
      <c r="A33" s="353" t="s">
        <v>993</v>
      </c>
      <c r="B33" s="354" t="s">
        <v>994</v>
      </c>
      <c r="C33" s="358">
        <f>C34</f>
        <v>501.22</v>
      </c>
    </row>
    <row r="34" spans="1:3" s="342" customFormat="1" ht="24.75" customHeight="1">
      <c r="A34" s="355" t="s">
        <v>995</v>
      </c>
      <c r="B34" s="356" t="s">
        <v>996</v>
      </c>
      <c r="C34" s="359">
        <v>501.22</v>
      </c>
    </row>
    <row r="35" spans="1:3" s="342" customFormat="1" ht="24.75" customHeight="1">
      <c r="A35" s="353" t="s">
        <v>997</v>
      </c>
      <c r="B35" s="354" t="s">
        <v>998</v>
      </c>
      <c r="C35" s="358">
        <f>C36+C37</f>
        <v>0</v>
      </c>
    </row>
    <row r="36" spans="1:3" s="342" customFormat="1" ht="24.75" customHeight="1">
      <c r="A36" s="355" t="s">
        <v>999</v>
      </c>
      <c r="B36" s="356" t="s">
        <v>1000</v>
      </c>
      <c r="C36" s="359"/>
    </row>
    <row r="37" spans="1:3" s="342" customFormat="1" ht="24.75" customHeight="1">
      <c r="A37" s="355" t="s">
        <v>1001</v>
      </c>
      <c r="B37" s="356" t="s">
        <v>1002</v>
      </c>
      <c r="C37" s="359"/>
    </row>
    <row r="38" spans="1:3" s="342" customFormat="1" ht="24.75" customHeight="1">
      <c r="A38" s="353" t="s">
        <v>1003</v>
      </c>
      <c r="B38" s="354" t="s">
        <v>1004</v>
      </c>
      <c r="C38" s="358">
        <f>SUM(C39:C43)</f>
        <v>36533.840000000004</v>
      </c>
    </row>
    <row r="39" spans="1:3" s="342" customFormat="1" ht="24.75" customHeight="1">
      <c r="A39" s="355" t="s">
        <v>1005</v>
      </c>
      <c r="B39" s="356" t="s">
        <v>1006</v>
      </c>
      <c r="C39" s="359">
        <v>25264.61</v>
      </c>
    </row>
    <row r="40" spans="1:3" s="342" customFormat="1" ht="24.75" customHeight="1">
      <c r="A40" s="355" t="s">
        <v>1007</v>
      </c>
      <c r="B40" s="356" t="s">
        <v>1008</v>
      </c>
      <c r="C40" s="359">
        <v>3.52</v>
      </c>
    </row>
    <row r="41" spans="1:3" s="342" customFormat="1" ht="24.75" customHeight="1">
      <c r="A41" s="355">
        <v>50903</v>
      </c>
      <c r="B41" s="356" t="s">
        <v>1009</v>
      </c>
      <c r="C41" s="359"/>
    </row>
    <row r="42" spans="1:3" s="342" customFormat="1" ht="24.75" customHeight="1">
      <c r="A42" s="355" t="s">
        <v>1010</v>
      </c>
      <c r="B42" s="356" t="s">
        <v>1011</v>
      </c>
      <c r="C42" s="359">
        <v>9977.24</v>
      </c>
    </row>
    <row r="43" spans="1:3" s="342" customFormat="1" ht="24.75" customHeight="1">
      <c r="A43" s="355" t="s">
        <v>1012</v>
      </c>
      <c r="B43" s="356" t="s">
        <v>1013</v>
      </c>
      <c r="C43" s="359">
        <v>1288.47</v>
      </c>
    </row>
    <row r="44" spans="1:3" s="342" customFormat="1" ht="24.75" customHeight="1">
      <c r="A44" s="353" t="s">
        <v>1014</v>
      </c>
      <c r="B44" s="354" t="s">
        <v>1015</v>
      </c>
      <c r="C44" s="358">
        <f>C45</f>
        <v>0</v>
      </c>
    </row>
    <row r="45" spans="1:3" s="342" customFormat="1" ht="24.75" customHeight="1">
      <c r="A45" s="355" t="s">
        <v>1016</v>
      </c>
      <c r="B45" s="356" t="s">
        <v>1017</v>
      </c>
      <c r="C45" s="359"/>
    </row>
    <row r="46" spans="1:3" s="342" customFormat="1" ht="24.75" customHeight="1">
      <c r="A46" s="353" t="s">
        <v>1018</v>
      </c>
      <c r="B46" s="354" t="s">
        <v>1019</v>
      </c>
      <c r="C46" s="358">
        <f>C47</f>
        <v>0</v>
      </c>
    </row>
    <row r="47" spans="1:3" s="342" customFormat="1" ht="24.75" customHeight="1">
      <c r="A47" s="355" t="s">
        <v>1020</v>
      </c>
      <c r="B47" s="356" t="s">
        <v>1021</v>
      </c>
      <c r="C47" s="359"/>
    </row>
    <row r="48" spans="1:3" s="342" customFormat="1" ht="24.75" customHeight="1">
      <c r="A48" s="353" t="s">
        <v>1022</v>
      </c>
      <c r="B48" s="354" t="s">
        <v>1023</v>
      </c>
      <c r="C48" s="358">
        <f>C49</f>
        <v>0</v>
      </c>
    </row>
    <row r="49" spans="1:3" s="342" customFormat="1" ht="24.75" customHeight="1">
      <c r="A49" s="355" t="s">
        <v>1024</v>
      </c>
      <c r="B49" s="356" t="s">
        <v>1025</v>
      </c>
      <c r="C49" s="359"/>
    </row>
    <row r="50" spans="1:3" s="342" customFormat="1" ht="24.75" customHeight="1" thickBot="1">
      <c r="A50" s="360"/>
      <c r="B50" s="361"/>
      <c r="C50" s="362"/>
    </row>
    <row r="51" spans="1:3" s="342" customFormat="1">
      <c r="A51" s="345"/>
    </row>
    <row r="52" spans="1:3" s="342" customFormat="1">
      <c r="A52" s="345"/>
    </row>
    <row r="53" spans="1:3" s="342" customFormat="1">
      <c r="A53" s="345"/>
    </row>
    <row r="54" spans="1:3" s="342" customFormat="1">
      <c r="A54" s="345"/>
    </row>
    <row r="55" spans="1:3" s="342" customFormat="1">
      <c r="A55" s="345"/>
    </row>
    <row r="56" spans="1:3" s="342" customFormat="1">
      <c r="A56" s="345"/>
    </row>
    <row r="57" spans="1:3" s="342" customFormat="1">
      <c r="A57" s="345"/>
    </row>
    <row r="58" spans="1:3" s="342" customFormat="1">
      <c r="A58" s="345"/>
    </row>
    <row r="59" spans="1:3" s="342" customFormat="1">
      <c r="A59" s="345"/>
    </row>
    <row r="60" spans="1:3" s="342" customFormat="1">
      <c r="A60" s="345"/>
    </row>
    <row r="61" spans="1:3" s="342" customFormat="1">
      <c r="A61" s="345"/>
    </row>
    <row r="62" spans="1:3" s="342" customFormat="1">
      <c r="A62" s="345"/>
    </row>
    <row r="63" spans="1:3" s="342" customFormat="1">
      <c r="A63" s="345"/>
    </row>
    <row r="64" spans="1:3" s="342" customFormat="1">
      <c r="A64" s="345"/>
    </row>
    <row r="65" spans="1:1" s="342" customFormat="1">
      <c r="A65" s="345"/>
    </row>
    <row r="66" spans="1:1" s="342" customFormat="1">
      <c r="A66" s="345"/>
    </row>
    <row r="67" spans="1:1" s="342" customFormat="1">
      <c r="A67" s="345"/>
    </row>
    <row r="68" spans="1:1" s="342" customFormat="1">
      <c r="A68" s="345"/>
    </row>
    <row r="69" spans="1:1" s="342" customFormat="1">
      <c r="A69" s="345"/>
    </row>
    <row r="70" spans="1:1" s="342" customFormat="1">
      <c r="A70" s="345"/>
    </row>
    <row r="71" spans="1:1" s="342" customFormat="1">
      <c r="A71" s="345"/>
    </row>
    <row r="72" spans="1:1" s="342" customFormat="1">
      <c r="A72" s="345"/>
    </row>
    <row r="73" spans="1:1" s="342" customFormat="1">
      <c r="A73" s="345"/>
    </row>
    <row r="74" spans="1:1" s="342" customFormat="1">
      <c r="A74" s="345"/>
    </row>
    <row r="75" spans="1:1" s="342" customFormat="1">
      <c r="A75" s="345"/>
    </row>
    <row r="76" spans="1:1" s="342" customFormat="1">
      <c r="A76" s="345"/>
    </row>
    <row r="77" spans="1:1" s="342" customFormat="1">
      <c r="A77" s="345"/>
    </row>
    <row r="78" spans="1:1" s="342" customFormat="1">
      <c r="A78" s="345"/>
    </row>
    <row r="79" spans="1:1" s="342" customFormat="1">
      <c r="A79" s="345"/>
    </row>
    <row r="80" spans="1:1" s="342" customFormat="1">
      <c r="A80" s="345"/>
    </row>
    <row r="81" spans="1:1" s="342" customFormat="1">
      <c r="A81" s="345"/>
    </row>
    <row r="82" spans="1:1" s="342" customFormat="1">
      <c r="A82" s="345"/>
    </row>
    <row r="83" spans="1:1" s="342" customFormat="1">
      <c r="A83" s="345"/>
    </row>
    <row r="84" spans="1:1" s="342" customFormat="1">
      <c r="A84" s="345"/>
    </row>
    <row r="85" spans="1:1" s="342" customFormat="1">
      <c r="A85" s="345"/>
    </row>
    <row r="86" spans="1:1" s="342" customFormat="1">
      <c r="A86" s="345"/>
    </row>
    <row r="87" spans="1:1" s="342" customFormat="1">
      <c r="A87" s="345"/>
    </row>
    <row r="88" spans="1:1" s="342" customFormat="1">
      <c r="A88" s="345"/>
    </row>
    <row r="89" spans="1:1" s="342" customFormat="1">
      <c r="A89" s="345"/>
    </row>
    <row r="90" spans="1:1" s="342" customFormat="1">
      <c r="A90" s="345"/>
    </row>
    <row r="91" spans="1:1" s="342" customFormat="1">
      <c r="A91" s="345"/>
    </row>
    <row r="92" spans="1:1" s="342" customFormat="1">
      <c r="A92" s="345"/>
    </row>
    <row r="93" spans="1:1" s="342" customFormat="1">
      <c r="A93" s="345"/>
    </row>
    <row r="94" spans="1:1" s="342" customFormat="1">
      <c r="A94" s="345"/>
    </row>
    <row r="95" spans="1:1" s="342" customFormat="1">
      <c r="A95" s="345"/>
    </row>
    <row r="96" spans="1:1" s="342" customFormat="1">
      <c r="A96" s="345"/>
    </row>
    <row r="97" spans="1:1" s="342" customFormat="1">
      <c r="A97" s="345"/>
    </row>
    <row r="98" spans="1:1" s="342" customFormat="1">
      <c r="A98" s="345"/>
    </row>
    <row r="99" spans="1:1" s="342" customFormat="1">
      <c r="A99" s="345"/>
    </row>
    <row r="100" spans="1:1" s="342" customFormat="1">
      <c r="A100" s="345"/>
    </row>
    <row r="101" spans="1:1" s="342" customFormat="1">
      <c r="A101" s="345"/>
    </row>
  </sheetData>
  <mergeCells count="3">
    <mergeCell ref="A2:C2"/>
    <mergeCell ref="A3:C3"/>
    <mergeCell ref="A5:B5"/>
  </mergeCells>
  <phoneticPr fontId="26" type="noConversion"/>
  <pageMargins left="0.55118110236220474" right="0.55118110236220474" top="0.39370078740157483" bottom="0.39370078740157483" header="0.11811023622047245" footer="0.11811023622047245"/>
  <pageSetup paperSize="9" orientation="portrait" r:id="rId1"/>
</worksheet>
</file>

<file path=xl/worksheets/sheet16.xml><?xml version="1.0" encoding="utf-8"?>
<worksheet xmlns="http://schemas.openxmlformats.org/spreadsheetml/2006/main" xmlns:r="http://schemas.openxmlformats.org/officeDocument/2006/relationships">
  <sheetPr enableFormatConditionsCalculation="0">
    <tabColor rgb="FF92D050"/>
  </sheetPr>
  <dimension ref="A1:IQ101"/>
  <sheetViews>
    <sheetView zoomScaleSheetLayoutView="100" workbookViewId="0">
      <selection activeCell="M8" sqref="M8"/>
    </sheetView>
  </sheetViews>
  <sheetFormatPr defaultColWidth="8.85546875" defaultRowHeight="12.75"/>
  <cols>
    <col min="1" max="1" width="23" style="343" customWidth="1"/>
    <col min="2" max="2" width="34" style="344" customWidth="1"/>
    <col min="3" max="3" width="29" style="345" customWidth="1"/>
    <col min="4" max="241" width="9.140625" style="337" bestFit="1" customWidth="1"/>
    <col min="242" max="251" width="8.85546875" style="337"/>
    <col min="252" max="16384" width="8.85546875" style="346"/>
  </cols>
  <sheetData>
    <row r="1" spans="1:3" s="337" customFormat="1" ht="27" customHeight="1">
      <c r="A1" s="536" t="s">
        <v>1265</v>
      </c>
      <c r="B1" s="347"/>
      <c r="C1" s="348"/>
    </row>
    <row r="2" spans="1:3" s="337" customFormat="1" ht="54" customHeight="1">
      <c r="A2" s="572" t="s">
        <v>1266</v>
      </c>
      <c r="B2" s="573"/>
      <c r="C2" s="572"/>
    </row>
    <row r="3" spans="1:3" s="337" customFormat="1" ht="20.100000000000001" customHeight="1">
      <c r="A3" s="574" t="s">
        <v>935</v>
      </c>
      <c r="B3" s="575"/>
      <c r="C3" s="574"/>
    </row>
    <row r="4" spans="1:3" s="338" customFormat="1" ht="28.5" customHeight="1">
      <c r="A4" s="349" t="s">
        <v>936</v>
      </c>
      <c r="B4" s="350" t="s">
        <v>240</v>
      </c>
      <c r="C4" s="351" t="s">
        <v>937</v>
      </c>
    </row>
    <row r="5" spans="1:3" s="339" customFormat="1" ht="25.5" customHeight="1">
      <c r="A5" s="576" t="s">
        <v>938</v>
      </c>
      <c r="B5" s="577"/>
      <c r="C5" s="352">
        <f>C6+C11+C22+C30+C33+C35+C38+C44+C46+C48</f>
        <v>236546.45</v>
      </c>
    </row>
    <row r="6" spans="1:3" s="340" customFormat="1" ht="24.75" customHeight="1">
      <c r="A6" s="353" t="s">
        <v>939</v>
      </c>
      <c r="B6" s="354" t="s">
        <v>940</v>
      </c>
      <c r="C6" s="352">
        <f>SUM(C7:C10)</f>
        <v>66127.289999999994</v>
      </c>
    </row>
    <row r="7" spans="1:3" s="340" customFormat="1" ht="24.75" customHeight="1">
      <c r="A7" s="355" t="s">
        <v>941</v>
      </c>
      <c r="B7" s="356" t="s">
        <v>942</v>
      </c>
      <c r="C7" s="357">
        <v>44568.39</v>
      </c>
    </row>
    <row r="8" spans="1:3" s="340" customFormat="1" ht="24.75" customHeight="1">
      <c r="A8" s="355" t="s">
        <v>943</v>
      </c>
      <c r="B8" s="356" t="s">
        <v>944</v>
      </c>
      <c r="C8" s="357">
        <v>15370.95</v>
      </c>
    </row>
    <row r="9" spans="1:3" s="340" customFormat="1" ht="24.75" customHeight="1">
      <c r="A9" s="355" t="s">
        <v>945</v>
      </c>
      <c r="B9" s="356" t="s">
        <v>946</v>
      </c>
      <c r="C9" s="357">
        <v>6187.95</v>
      </c>
    </row>
    <row r="10" spans="1:3" s="340" customFormat="1" ht="24.75" customHeight="1">
      <c r="A10" s="355" t="s">
        <v>947</v>
      </c>
      <c r="B10" s="356" t="s">
        <v>948</v>
      </c>
      <c r="C10" s="357">
        <v>0</v>
      </c>
    </row>
    <row r="11" spans="1:3" s="340" customFormat="1" ht="24.75" customHeight="1">
      <c r="A11" s="353" t="s">
        <v>949</v>
      </c>
      <c r="B11" s="354" t="s">
        <v>950</v>
      </c>
      <c r="C11" s="352">
        <f>SUM(C12:C21)</f>
        <v>9330.2699999999986</v>
      </c>
    </row>
    <row r="12" spans="1:3" s="340" customFormat="1" ht="24.75" customHeight="1">
      <c r="A12" s="355" t="s">
        <v>951</v>
      </c>
      <c r="B12" s="356" t="s">
        <v>952</v>
      </c>
      <c r="C12" s="357">
        <v>7203.13</v>
      </c>
    </row>
    <row r="13" spans="1:3" s="340" customFormat="1" ht="24.75" customHeight="1">
      <c r="A13" s="355" t="s">
        <v>953</v>
      </c>
      <c r="B13" s="356" t="s">
        <v>954</v>
      </c>
      <c r="C13" s="357">
        <v>84.13</v>
      </c>
    </row>
    <row r="14" spans="1:3" s="340" customFormat="1" ht="24.75" customHeight="1">
      <c r="A14" s="355" t="s">
        <v>955</v>
      </c>
      <c r="B14" s="356" t="s">
        <v>956</v>
      </c>
      <c r="C14" s="357">
        <v>355.54</v>
      </c>
    </row>
    <row r="15" spans="1:3" s="340" customFormat="1" ht="24.75" customHeight="1">
      <c r="A15" s="355" t="s">
        <v>957</v>
      </c>
      <c r="B15" s="356" t="s">
        <v>958</v>
      </c>
      <c r="C15" s="357">
        <v>1.18</v>
      </c>
    </row>
    <row r="16" spans="1:3" s="340" customFormat="1" ht="24.75" customHeight="1">
      <c r="A16" s="355" t="s">
        <v>959</v>
      </c>
      <c r="B16" s="356" t="s">
        <v>960</v>
      </c>
      <c r="C16" s="357">
        <v>163.19999999999999</v>
      </c>
    </row>
    <row r="17" spans="1:3" s="340" customFormat="1" ht="24.75" customHeight="1">
      <c r="A17" s="355" t="s">
        <v>961</v>
      </c>
      <c r="B17" s="356" t="s">
        <v>962</v>
      </c>
      <c r="C17" s="357">
        <v>188.65</v>
      </c>
    </row>
    <row r="18" spans="1:3" s="340" customFormat="1" ht="24.75" customHeight="1">
      <c r="A18" s="355" t="s">
        <v>963</v>
      </c>
      <c r="B18" s="356" t="s">
        <v>964</v>
      </c>
      <c r="C18" s="357">
        <v>20</v>
      </c>
    </row>
    <row r="19" spans="1:3" s="340" customFormat="1" ht="24.75" customHeight="1">
      <c r="A19" s="355" t="s">
        <v>965</v>
      </c>
      <c r="B19" s="356" t="s">
        <v>966</v>
      </c>
      <c r="C19" s="357">
        <v>319.07</v>
      </c>
    </row>
    <row r="20" spans="1:3" s="340" customFormat="1" ht="24.75" customHeight="1">
      <c r="A20" s="355" t="s">
        <v>967</v>
      </c>
      <c r="B20" s="356" t="s">
        <v>968</v>
      </c>
      <c r="C20" s="357">
        <v>104.8</v>
      </c>
    </row>
    <row r="21" spans="1:3" s="340" customFormat="1" ht="24.75" customHeight="1">
      <c r="A21" s="355" t="s">
        <v>969</v>
      </c>
      <c r="B21" s="356" t="s">
        <v>970</v>
      </c>
      <c r="C21" s="357">
        <v>890.57</v>
      </c>
    </row>
    <row r="22" spans="1:3" s="340" customFormat="1" ht="24.75" customHeight="1">
      <c r="A22" s="353" t="s">
        <v>971</v>
      </c>
      <c r="B22" s="354" t="s">
        <v>972</v>
      </c>
      <c r="C22" s="352">
        <f>SUM(C23:C29)</f>
        <v>82.75</v>
      </c>
    </row>
    <row r="23" spans="1:3" s="340" customFormat="1" ht="24.75" customHeight="1">
      <c r="A23" s="355" t="s">
        <v>973</v>
      </c>
      <c r="B23" s="356" t="s">
        <v>974</v>
      </c>
      <c r="C23" s="357"/>
    </row>
    <row r="24" spans="1:3" s="340" customFormat="1" ht="24.75" customHeight="1">
      <c r="A24" s="355" t="s">
        <v>975</v>
      </c>
      <c r="B24" s="356" t="s">
        <v>976</v>
      </c>
      <c r="C24" s="357"/>
    </row>
    <row r="25" spans="1:3" s="340" customFormat="1" ht="24.75" customHeight="1">
      <c r="A25" s="355" t="s">
        <v>977</v>
      </c>
      <c r="B25" s="356" t="s">
        <v>978</v>
      </c>
      <c r="C25" s="357"/>
    </row>
    <row r="26" spans="1:3" s="340" customFormat="1" ht="24.75" customHeight="1">
      <c r="A26" s="355" t="s">
        <v>979</v>
      </c>
      <c r="B26" s="356" t="s">
        <v>980</v>
      </c>
      <c r="C26" s="357"/>
    </row>
    <row r="27" spans="1:3" s="340" customFormat="1" ht="24.75" customHeight="1">
      <c r="A27" s="355" t="s">
        <v>981</v>
      </c>
      <c r="B27" s="356" t="s">
        <v>982</v>
      </c>
      <c r="C27" s="357">
        <v>32.75</v>
      </c>
    </row>
    <row r="28" spans="1:3" s="340" customFormat="1" ht="24.75" customHeight="1">
      <c r="A28" s="355" t="s">
        <v>983</v>
      </c>
      <c r="B28" s="356" t="s">
        <v>984</v>
      </c>
      <c r="C28" s="357"/>
    </row>
    <row r="29" spans="1:3" s="340" customFormat="1" ht="24.75" customHeight="1">
      <c r="A29" s="355" t="s">
        <v>985</v>
      </c>
      <c r="B29" s="356" t="s">
        <v>986</v>
      </c>
      <c r="C29" s="357">
        <v>50</v>
      </c>
    </row>
    <row r="30" spans="1:3" s="340" customFormat="1" ht="24.75" customHeight="1">
      <c r="A30" s="353" t="s">
        <v>987</v>
      </c>
      <c r="B30" s="354" t="s">
        <v>988</v>
      </c>
      <c r="C30" s="352">
        <f>C31+C32</f>
        <v>123971.08</v>
      </c>
    </row>
    <row r="31" spans="1:3" s="340" customFormat="1" ht="24.75" customHeight="1">
      <c r="A31" s="355" t="s">
        <v>989</v>
      </c>
      <c r="B31" s="356" t="s">
        <v>990</v>
      </c>
      <c r="C31" s="357">
        <v>111440.66</v>
      </c>
    </row>
    <row r="32" spans="1:3" s="341" customFormat="1" ht="24.75" customHeight="1">
      <c r="A32" s="355" t="s">
        <v>991</v>
      </c>
      <c r="B32" s="356" t="s">
        <v>992</v>
      </c>
      <c r="C32" s="357">
        <v>12530.42</v>
      </c>
    </row>
    <row r="33" spans="1:3" s="340" customFormat="1" ht="24.75" customHeight="1">
      <c r="A33" s="353" t="s">
        <v>993</v>
      </c>
      <c r="B33" s="354" t="s">
        <v>994</v>
      </c>
      <c r="C33" s="358">
        <f>C34</f>
        <v>501.22</v>
      </c>
    </row>
    <row r="34" spans="1:3" s="342" customFormat="1" ht="24.75" customHeight="1">
      <c r="A34" s="355" t="s">
        <v>995</v>
      </c>
      <c r="B34" s="356" t="s">
        <v>996</v>
      </c>
      <c r="C34" s="359">
        <v>501.22</v>
      </c>
    </row>
    <row r="35" spans="1:3" s="342" customFormat="1" ht="24.75" customHeight="1">
      <c r="A35" s="353" t="s">
        <v>997</v>
      </c>
      <c r="B35" s="354" t="s">
        <v>998</v>
      </c>
      <c r="C35" s="358">
        <f>C36+C37</f>
        <v>0</v>
      </c>
    </row>
    <row r="36" spans="1:3" s="342" customFormat="1" ht="24.75" customHeight="1">
      <c r="A36" s="355" t="s">
        <v>999</v>
      </c>
      <c r="B36" s="356" t="s">
        <v>1000</v>
      </c>
      <c r="C36" s="359"/>
    </row>
    <row r="37" spans="1:3" s="342" customFormat="1" ht="24.75" customHeight="1">
      <c r="A37" s="355" t="s">
        <v>1001</v>
      </c>
      <c r="B37" s="356" t="s">
        <v>1002</v>
      </c>
      <c r="C37" s="359"/>
    </row>
    <row r="38" spans="1:3" s="342" customFormat="1" ht="24.75" customHeight="1">
      <c r="A38" s="353" t="s">
        <v>1003</v>
      </c>
      <c r="B38" s="354" t="s">
        <v>1004</v>
      </c>
      <c r="C38" s="358">
        <f>SUM(C39:C43)</f>
        <v>36533.840000000004</v>
      </c>
    </row>
    <row r="39" spans="1:3" s="342" customFormat="1" ht="24.75" customHeight="1">
      <c r="A39" s="355" t="s">
        <v>1005</v>
      </c>
      <c r="B39" s="356" t="s">
        <v>1006</v>
      </c>
      <c r="C39" s="359">
        <v>25264.61</v>
      </c>
    </row>
    <row r="40" spans="1:3" s="342" customFormat="1" ht="24.75" customHeight="1">
      <c r="A40" s="355" t="s">
        <v>1007</v>
      </c>
      <c r="B40" s="356" t="s">
        <v>1008</v>
      </c>
      <c r="C40" s="359">
        <v>3.52</v>
      </c>
    </row>
    <row r="41" spans="1:3" s="342" customFormat="1" ht="24.75" customHeight="1">
      <c r="A41" s="355">
        <v>50903</v>
      </c>
      <c r="B41" s="356" t="s">
        <v>1009</v>
      </c>
      <c r="C41" s="359"/>
    </row>
    <row r="42" spans="1:3" s="342" customFormat="1" ht="24.75" customHeight="1">
      <c r="A42" s="355" t="s">
        <v>1010</v>
      </c>
      <c r="B42" s="356" t="s">
        <v>1011</v>
      </c>
      <c r="C42" s="359">
        <v>9977.24</v>
      </c>
    </row>
    <row r="43" spans="1:3" s="342" customFormat="1" ht="24.75" customHeight="1">
      <c r="A43" s="355" t="s">
        <v>1012</v>
      </c>
      <c r="B43" s="356" t="s">
        <v>1013</v>
      </c>
      <c r="C43" s="359">
        <v>1288.47</v>
      </c>
    </row>
    <row r="44" spans="1:3" s="342" customFormat="1" ht="24.75" customHeight="1">
      <c r="A44" s="353" t="s">
        <v>1014</v>
      </c>
      <c r="B44" s="354" t="s">
        <v>1015</v>
      </c>
      <c r="C44" s="358">
        <f>C45</f>
        <v>0</v>
      </c>
    </row>
    <row r="45" spans="1:3" s="342" customFormat="1" ht="24.75" customHeight="1">
      <c r="A45" s="355" t="s">
        <v>1016</v>
      </c>
      <c r="B45" s="356" t="s">
        <v>1017</v>
      </c>
      <c r="C45" s="359"/>
    </row>
    <row r="46" spans="1:3" s="342" customFormat="1" ht="24.75" customHeight="1">
      <c r="A46" s="353" t="s">
        <v>1018</v>
      </c>
      <c r="B46" s="354" t="s">
        <v>1019</v>
      </c>
      <c r="C46" s="358">
        <f>C47</f>
        <v>0</v>
      </c>
    </row>
    <row r="47" spans="1:3" s="342" customFormat="1" ht="24.75" customHeight="1">
      <c r="A47" s="355" t="s">
        <v>1020</v>
      </c>
      <c r="B47" s="356" t="s">
        <v>1021</v>
      </c>
      <c r="C47" s="359"/>
    </row>
    <row r="48" spans="1:3" s="342" customFormat="1" ht="24.75" customHeight="1">
      <c r="A48" s="353" t="s">
        <v>1022</v>
      </c>
      <c r="B48" s="354" t="s">
        <v>1023</v>
      </c>
      <c r="C48" s="358">
        <f>C49</f>
        <v>0</v>
      </c>
    </row>
    <row r="49" spans="1:3" s="342" customFormat="1" ht="24.75" customHeight="1">
      <c r="A49" s="355" t="s">
        <v>1024</v>
      </c>
      <c r="B49" s="356" t="s">
        <v>1025</v>
      </c>
      <c r="C49" s="359"/>
    </row>
    <row r="50" spans="1:3" s="342" customFormat="1" ht="24.75" customHeight="1">
      <c r="A50" s="360"/>
      <c r="B50" s="361"/>
      <c r="C50" s="362"/>
    </row>
    <row r="51" spans="1:3" s="342" customFormat="1">
      <c r="A51" s="345"/>
    </row>
    <row r="52" spans="1:3" s="342" customFormat="1">
      <c r="A52" s="345"/>
    </row>
    <row r="53" spans="1:3" s="342" customFormat="1">
      <c r="A53" s="345"/>
    </row>
    <row r="54" spans="1:3" s="342" customFormat="1">
      <c r="A54" s="345"/>
    </row>
    <row r="55" spans="1:3" s="342" customFormat="1">
      <c r="A55" s="345"/>
    </row>
    <row r="56" spans="1:3" s="342" customFormat="1">
      <c r="A56" s="345"/>
    </row>
    <row r="57" spans="1:3" s="342" customFormat="1">
      <c r="A57" s="345"/>
    </row>
    <row r="58" spans="1:3" s="342" customFormat="1">
      <c r="A58" s="345"/>
    </row>
    <row r="59" spans="1:3" s="342" customFormat="1">
      <c r="A59" s="345"/>
    </row>
    <row r="60" spans="1:3" s="342" customFormat="1">
      <c r="A60" s="345"/>
    </row>
    <row r="61" spans="1:3" s="342" customFormat="1">
      <c r="A61" s="345"/>
    </row>
    <row r="62" spans="1:3" s="342" customFormat="1">
      <c r="A62" s="345"/>
    </row>
    <row r="63" spans="1:3" s="342" customFormat="1">
      <c r="A63" s="345"/>
    </row>
    <row r="64" spans="1:3" s="342" customFormat="1">
      <c r="A64" s="345"/>
    </row>
    <row r="65" spans="1:1" s="342" customFormat="1">
      <c r="A65" s="345"/>
    </row>
    <row r="66" spans="1:1" s="342" customFormat="1">
      <c r="A66" s="345"/>
    </row>
    <row r="67" spans="1:1" s="342" customFormat="1">
      <c r="A67" s="345"/>
    </row>
    <row r="68" spans="1:1" s="342" customFormat="1">
      <c r="A68" s="345"/>
    </row>
    <row r="69" spans="1:1" s="342" customFormat="1">
      <c r="A69" s="345"/>
    </row>
    <row r="70" spans="1:1" s="342" customFormat="1">
      <c r="A70" s="345"/>
    </row>
    <row r="71" spans="1:1" s="342" customFormat="1">
      <c r="A71" s="345"/>
    </row>
    <row r="72" spans="1:1" s="342" customFormat="1">
      <c r="A72" s="345"/>
    </row>
    <row r="73" spans="1:1" s="342" customFormat="1">
      <c r="A73" s="345"/>
    </row>
    <row r="74" spans="1:1" s="342" customFormat="1">
      <c r="A74" s="345"/>
    </row>
    <row r="75" spans="1:1" s="342" customFormat="1">
      <c r="A75" s="345"/>
    </row>
    <row r="76" spans="1:1" s="342" customFormat="1">
      <c r="A76" s="345"/>
    </row>
    <row r="77" spans="1:1" s="342" customFormat="1">
      <c r="A77" s="345"/>
    </row>
    <row r="78" spans="1:1" s="342" customFormat="1">
      <c r="A78" s="345"/>
    </row>
    <row r="79" spans="1:1" s="342" customFormat="1">
      <c r="A79" s="345"/>
    </row>
    <row r="80" spans="1:1" s="342" customFormat="1">
      <c r="A80" s="345"/>
    </row>
    <row r="81" spans="1:1" s="342" customFormat="1">
      <c r="A81" s="345"/>
    </row>
    <row r="82" spans="1:1" s="342" customFormat="1">
      <c r="A82" s="345"/>
    </row>
    <row r="83" spans="1:1" s="342" customFormat="1">
      <c r="A83" s="345"/>
    </row>
    <row r="84" spans="1:1" s="342" customFormat="1">
      <c r="A84" s="345"/>
    </row>
    <row r="85" spans="1:1" s="342" customFormat="1">
      <c r="A85" s="345"/>
    </row>
    <row r="86" spans="1:1" s="342" customFormat="1">
      <c r="A86" s="345"/>
    </row>
    <row r="87" spans="1:1" s="342" customFormat="1">
      <c r="A87" s="345"/>
    </row>
    <row r="88" spans="1:1" s="342" customFormat="1">
      <c r="A88" s="345"/>
    </row>
    <row r="89" spans="1:1" s="342" customFormat="1">
      <c r="A89" s="345"/>
    </row>
    <row r="90" spans="1:1" s="342" customFormat="1">
      <c r="A90" s="345"/>
    </row>
    <row r="91" spans="1:1" s="342" customFormat="1">
      <c r="A91" s="345"/>
    </row>
    <row r="92" spans="1:1" s="342" customFormat="1">
      <c r="A92" s="345"/>
    </row>
    <row r="93" spans="1:1" s="342" customFormat="1">
      <c r="A93" s="345"/>
    </row>
    <row r="94" spans="1:1" s="342" customFormat="1">
      <c r="A94" s="345"/>
    </row>
    <row r="95" spans="1:1" s="342" customFormat="1">
      <c r="A95" s="345"/>
    </row>
    <row r="96" spans="1:1" s="342" customFormat="1">
      <c r="A96" s="345"/>
    </row>
    <row r="97" spans="1:1" s="342" customFormat="1">
      <c r="A97" s="345"/>
    </row>
    <row r="98" spans="1:1" s="342" customFormat="1">
      <c r="A98" s="345"/>
    </row>
    <row r="99" spans="1:1" s="342" customFormat="1">
      <c r="A99" s="345"/>
    </row>
    <row r="100" spans="1:1" s="342" customFormat="1">
      <c r="A100" s="345"/>
    </row>
    <row r="101" spans="1:1" s="342" customFormat="1">
      <c r="A101" s="345"/>
    </row>
  </sheetData>
  <mergeCells count="3">
    <mergeCell ref="A2:C2"/>
    <mergeCell ref="A3:C3"/>
    <mergeCell ref="A5:B5"/>
  </mergeCells>
  <phoneticPr fontId="26" type="noConversion"/>
  <pageMargins left="0.55118110236220474" right="0.55118110236220474" top="0.39370078740157483" bottom="0.39370078740157483" header="0.11811023622047245" footer="0.11811023622047245"/>
  <pageSetup paperSize="9" orientation="portrait" r:id="rId1"/>
</worksheet>
</file>

<file path=xl/worksheets/sheet17.xml><?xml version="1.0" encoding="utf-8"?>
<worksheet xmlns="http://schemas.openxmlformats.org/spreadsheetml/2006/main" xmlns:r="http://schemas.openxmlformats.org/officeDocument/2006/relationships">
  <dimension ref="A1:D22"/>
  <sheetViews>
    <sheetView zoomScaleNormal="100" zoomScaleSheetLayoutView="100" workbookViewId="0">
      <selection activeCell="G15" sqref="G15"/>
    </sheetView>
  </sheetViews>
  <sheetFormatPr defaultColWidth="10" defaultRowHeight="14.25"/>
  <cols>
    <col min="1" max="1" width="19.85546875" style="22" customWidth="1"/>
    <col min="2" max="2" width="18.140625" style="22" customWidth="1"/>
    <col min="3" max="3" width="21.85546875" style="22" customWidth="1"/>
    <col min="4" max="4" width="20.28515625" style="22" customWidth="1"/>
    <col min="5" max="16384" width="10" style="22"/>
  </cols>
  <sheetData>
    <row r="1" spans="1:4" ht="18" customHeight="1">
      <c r="A1" s="229" t="s">
        <v>1268</v>
      </c>
      <c r="B1" s="319"/>
      <c r="C1" s="320"/>
      <c r="D1" s="320"/>
    </row>
    <row r="2" spans="1:4" ht="58.15" customHeight="1">
      <c r="A2" s="578" t="s">
        <v>1026</v>
      </c>
      <c r="B2" s="578"/>
      <c r="C2" s="578"/>
      <c r="D2" s="578"/>
    </row>
    <row r="3" spans="1:4" ht="19.149999999999999" customHeight="1">
      <c r="A3" s="230"/>
      <c r="B3" s="231"/>
      <c r="C3" s="321"/>
      <c r="D3" s="321" t="s">
        <v>208</v>
      </c>
    </row>
    <row r="4" spans="1:4" ht="24.4" customHeight="1">
      <c r="A4" s="581" t="s">
        <v>1027</v>
      </c>
      <c r="B4" s="579" t="s">
        <v>1028</v>
      </c>
      <c r="C4" s="579"/>
      <c r="D4" s="580"/>
    </row>
    <row r="5" spans="1:4" ht="34.5" customHeight="1">
      <c r="A5" s="582"/>
      <c r="B5" s="322" t="s">
        <v>1029</v>
      </c>
      <c r="C5" s="323" t="s">
        <v>1030</v>
      </c>
      <c r="D5" s="324" t="s">
        <v>1031</v>
      </c>
    </row>
    <row r="6" spans="1:4" ht="29.25" customHeight="1">
      <c r="A6" s="169" t="s">
        <v>1032</v>
      </c>
      <c r="B6" s="325"/>
      <c r="C6" s="326">
        <v>4008</v>
      </c>
      <c r="D6" s="327"/>
    </row>
    <row r="7" spans="1:4" ht="29.25" customHeight="1">
      <c r="A7" s="169" t="s">
        <v>1033</v>
      </c>
      <c r="B7" s="328"/>
      <c r="C7" s="326">
        <v>3819</v>
      </c>
      <c r="D7" s="327"/>
    </row>
    <row r="8" spans="1:4" ht="29.25" customHeight="1">
      <c r="A8" s="169" t="s">
        <v>1034</v>
      </c>
      <c r="B8" s="325"/>
      <c r="C8" s="326">
        <v>4242</v>
      </c>
      <c r="D8" s="327"/>
    </row>
    <row r="9" spans="1:4" ht="29.25" customHeight="1">
      <c r="A9" s="169" t="s">
        <v>1035</v>
      </c>
      <c r="B9" s="328"/>
      <c r="C9" s="326">
        <v>4159</v>
      </c>
      <c r="D9" s="327"/>
    </row>
    <row r="10" spans="1:4" ht="29.25" customHeight="1">
      <c r="A10" s="169" t="s">
        <v>1036</v>
      </c>
      <c r="B10" s="328"/>
      <c r="C10" s="326">
        <v>12565</v>
      </c>
      <c r="D10" s="327"/>
    </row>
    <row r="11" spans="1:4" ht="29.25" customHeight="1">
      <c r="A11" s="173" t="s">
        <v>1037</v>
      </c>
      <c r="B11" s="328"/>
      <c r="C11" s="326">
        <v>5324</v>
      </c>
      <c r="D11" s="327"/>
    </row>
    <row r="12" spans="1:4" ht="29.25" customHeight="1">
      <c r="A12" s="169" t="s">
        <v>1038</v>
      </c>
      <c r="B12" s="328"/>
      <c r="C12" s="326">
        <v>8729</v>
      </c>
      <c r="D12" s="327"/>
    </row>
    <row r="13" spans="1:4" ht="29.25" customHeight="1">
      <c r="A13" s="169" t="s">
        <v>1039</v>
      </c>
      <c r="B13" s="328"/>
      <c r="C13" s="326">
        <v>9030</v>
      </c>
      <c r="D13" s="327"/>
    </row>
    <row r="14" spans="1:4" ht="29.25" customHeight="1">
      <c r="A14" s="169" t="s">
        <v>1040</v>
      </c>
      <c r="B14" s="328"/>
      <c r="C14" s="326">
        <v>7037</v>
      </c>
      <c r="D14" s="327"/>
    </row>
    <row r="15" spans="1:4" ht="29.25" customHeight="1">
      <c r="A15" s="169" t="s">
        <v>1041</v>
      </c>
      <c r="B15" s="328"/>
      <c r="C15" s="326">
        <v>10991</v>
      </c>
      <c r="D15" s="327"/>
    </row>
    <row r="16" spans="1:4" ht="29.25" customHeight="1">
      <c r="A16" s="169" t="s">
        <v>1042</v>
      </c>
      <c r="B16" s="329"/>
      <c r="C16" s="326">
        <v>9695</v>
      </c>
      <c r="D16" s="327"/>
    </row>
    <row r="17" spans="1:4" ht="29.25" customHeight="1">
      <c r="A17" s="174" t="s">
        <v>1043</v>
      </c>
      <c r="B17" s="330"/>
      <c r="C17" s="331">
        <v>7786</v>
      </c>
      <c r="D17" s="327"/>
    </row>
    <row r="18" spans="1:4" ht="29.25" customHeight="1">
      <c r="A18" s="169" t="s">
        <v>1044</v>
      </c>
      <c r="B18" s="330"/>
      <c r="C18" s="331">
        <v>5885</v>
      </c>
      <c r="D18" s="327"/>
    </row>
    <row r="19" spans="1:4" ht="29.25" customHeight="1">
      <c r="A19" s="174" t="s">
        <v>1045</v>
      </c>
      <c r="B19" s="330"/>
      <c r="C19" s="331">
        <v>9008</v>
      </c>
      <c r="D19" s="327"/>
    </row>
    <row r="20" spans="1:4" ht="36" customHeight="1">
      <c r="A20" s="174" t="s">
        <v>1046</v>
      </c>
      <c r="B20" s="330"/>
      <c r="C20" s="331"/>
      <c r="D20" s="327">
        <v>6507</v>
      </c>
    </row>
    <row r="21" spans="1:4" ht="29.25" customHeight="1">
      <c r="A21" s="234" t="s">
        <v>1047</v>
      </c>
      <c r="B21" s="332">
        <f>SUM(B6:B20)</f>
        <v>0</v>
      </c>
      <c r="C21" s="332">
        <f>SUM(C6:C20)</f>
        <v>102278</v>
      </c>
      <c r="D21" s="333">
        <f>SUM(D6:D20)</f>
        <v>6507</v>
      </c>
    </row>
    <row r="22" spans="1:4" ht="29.25" customHeight="1">
      <c r="A22" s="237"/>
      <c r="B22" s="334"/>
      <c r="C22" s="335"/>
      <c r="D22" s="336"/>
    </row>
  </sheetData>
  <mergeCells count="3">
    <mergeCell ref="A2:D2"/>
    <mergeCell ref="B4:D4"/>
    <mergeCell ref="A4:A5"/>
  </mergeCells>
  <phoneticPr fontId="26" type="noConversion"/>
  <pageMargins left="0.74803149606299213" right="0.74803149606299213" top="0.98425196850393715" bottom="0.98425196850393715" header="0.51181102362204722" footer="0.51181102362204722"/>
  <pageSetup paperSize="9" orientation="portrait" r:id="rId1"/>
  <ignoredErrors>
    <ignoredError sqref="B21:D21" unlockedFormula="1"/>
  </ignoredErrors>
</worksheet>
</file>

<file path=xl/worksheets/sheet18.xml><?xml version="1.0" encoding="utf-8"?>
<worksheet xmlns="http://schemas.openxmlformats.org/spreadsheetml/2006/main" xmlns:r="http://schemas.openxmlformats.org/officeDocument/2006/relationships">
  <sheetPr enableFormatConditionsCalculation="0">
    <tabColor theme="8" tint="0.59999389629810485"/>
  </sheetPr>
  <dimension ref="A1:B50"/>
  <sheetViews>
    <sheetView zoomScaleSheetLayoutView="100" workbookViewId="0">
      <selection activeCell="A5" sqref="A5"/>
    </sheetView>
  </sheetViews>
  <sheetFormatPr defaultColWidth="10" defaultRowHeight="14.25"/>
  <cols>
    <col min="1" max="1" width="50.85546875" style="22" customWidth="1"/>
    <col min="2" max="2" width="22.85546875" style="22" customWidth="1"/>
    <col min="3" max="16384" width="10" style="22"/>
  </cols>
  <sheetData>
    <row r="1" spans="1:2" ht="26.25" customHeight="1">
      <c r="A1" s="306" t="s">
        <v>1269</v>
      </c>
      <c r="B1" s="307"/>
    </row>
    <row r="2" spans="1:2" ht="54" customHeight="1">
      <c r="A2" s="583" t="s">
        <v>1048</v>
      </c>
      <c r="B2" s="584"/>
    </row>
    <row r="3" spans="1:2" ht="17.25" customHeight="1">
      <c r="A3" s="308"/>
      <c r="B3" s="309" t="s">
        <v>208</v>
      </c>
    </row>
    <row r="4" spans="1:2" ht="28.5" customHeight="1">
      <c r="A4" s="310" t="s">
        <v>1049</v>
      </c>
      <c r="B4" s="311" t="s">
        <v>845</v>
      </c>
    </row>
    <row r="5" spans="1:2" ht="28.15" customHeight="1">
      <c r="A5" s="312" t="s">
        <v>1050</v>
      </c>
      <c r="B5" s="313">
        <f>B6+B8+B14+B16+B18+B20</f>
        <v>6506.89</v>
      </c>
    </row>
    <row r="6" spans="1:2" ht="28.15" customHeight="1">
      <c r="A6" s="314" t="s">
        <v>1051</v>
      </c>
      <c r="B6" s="315">
        <v>0</v>
      </c>
    </row>
    <row r="7" spans="1:2" ht="28.15" customHeight="1">
      <c r="A7" s="314" t="s">
        <v>1052</v>
      </c>
      <c r="B7" s="315">
        <v>0</v>
      </c>
    </row>
    <row r="8" spans="1:2" ht="28.15" customHeight="1">
      <c r="A8" s="314" t="s">
        <v>1053</v>
      </c>
      <c r="B8" s="315">
        <v>6506.89</v>
      </c>
    </row>
    <row r="9" spans="1:2" ht="28.15" customHeight="1">
      <c r="A9" s="314" t="s">
        <v>1054</v>
      </c>
      <c r="B9" s="315">
        <v>1133.3</v>
      </c>
    </row>
    <row r="10" spans="1:2" ht="28.15" customHeight="1">
      <c r="A10" s="314" t="s">
        <v>348</v>
      </c>
      <c r="B10" s="315">
        <v>614.38</v>
      </c>
    </row>
    <row r="11" spans="1:2" ht="28.15" customHeight="1">
      <c r="A11" s="314" t="s">
        <v>349</v>
      </c>
      <c r="B11" s="315">
        <v>416.82</v>
      </c>
    </row>
    <row r="12" spans="1:2" ht="28.15" customHeight="1">
      <c r="A12" s="314" t="s">
        <v>350</v>
      </c>
      <c r="B12" s="315">
        <v>4331.32</v>
      </c>
    </row>
    <row r="13" spans="1:2" ht="28.15" customHeight="1">
      <c r="A13" s="314" t="s">
        <v>362</v>
      </c>
      <c r="B13" s="315">
        <v>11.07</v>
      </c>
    </row>
    <row r="14" spans="1:2" ht="28.15" customHeight="1">
      <c r="A14" s="314" t="s">
        <v>1055</v>
      </c>
      <c r="B14" s="315">
        <v>0</v>
      </c>
    </row>
    <row r="15" spans="1:2" ht="28.15" customHeight="1">
      <c r="A15" s="314" t="s">
        <v>1056</v>
      </c>
      <c r="B15" s="315">
        <v>0</v>
      </c>
    </row>
    <row r="16" spans="1:2" ht="28.15" customHeight="1">
      <c r="A16" s="314" t="s">
        <v>1057</v>
      </c>
      <c r="B16" s="315">
        <v>0</v>
      </c>
    </row>
    <row r="17" spans="1:2" ht="28.15" customHeight="1">
      <c r="A17" s="314" t="s">
        <v>1058</v>
      </c>
      <c r="B17" s="315">
        <v>0</v>
      </c>
    </row>
    <row r="18" spans="1:2" ht="28.15" customHeight="1">
      <c r="A18" s="314" t="s">
        <v>1059</v>
      </c>
      <c r="B18" s="315">
        <v>0</v>
      </c>
    </row>
    <row r="19" spans="1:2" ht="28.15" customHeight="1">
      <c r="A19" s="314" t="s">
        <v>1060</v>
      </c>
      <c r="B19" s="315">
        <v>0</v>
      </c>
    </row>
    <row r="20" spans="1:2" ht="28.15" customHeight="1">
      <c r="A20" s="314" t="s">
        <v>1061</v>
      </c>
      <c r="B20" s="315">
        <v>0</v>
      </c>
    </row>
    <row r="21" spans="1:2" ht="28.15" customHeight="1">
      <c r="A21" s="314" t="s">
        <v>1062</v>
      </c>
      <c r="B21" s="315">
        <v>0</v>
      </c>
    </row>
    <row r="22" spans="1:2" ht="28.15" customHeight="1">
      <c r="A22" s="316"/>
      <c r="B22" s="317"/>
    </row>
    <row r="23" spans="1:2">
      <c r="B23" s="318"/>
    </row>
    <row r="24" spans="1:2">
      <c r="B24" s="318"/>
    </row>
    <row r="25" spans="1:2">
      <c r="B25" s="318"/>
    </row>
    <row r="26" spans="1:2">
      <c r="B26" s="318"/>
    </row>
    <row r="27" spans="1:2">
      <c r="B27" s="318"/>
    </row>
    <row r="28" spans="1:2">
      <c r="B28" s="318"/>
    </row>
    <row r="29" spans="1:2">
      <c r="B29" s="318"/>
    </row>
    <row r="30" spans="1:2">
      <c r="B30" s="318"/>
    </row>
    <row r="31" spans="1:2">
      <c r="B31" s="318"/>
    </row>
    <row r="32" spans="1:2">
      <c r="B32" s="318"/>
    </row>
    <row r="33" spans="2:2">
      <c r="B33" s="318"/>
    </row>
    <row r="34" spans="2:2">
      <c r="B34" s="318"/>
    </row>
    <row r="35" spans="2:2">
      <c r="B35" s="318"/>
    </row>
    <row r="36" spans="2:2">
      <c r="B36" s="318"/>
    </row>
    <row r="37" spans="2:2">
      <c r="B37" s="318"/>
    </row>
    <row r="38" spans="2:2">
      <c r="B38" s="318"/>
    </row>
    <row r="39" spans="2:2">
      <c r="B39" s="318"/>
    </row>
    <row r="40" spans="2:2">
      <c r="B40" s="318"/>
    </row>
    <row r="41" spans="2:2">
      <c r="B41" s="318"/>
    </row>
    <row r="42" spans="2:2">
      <c r="B42" s="318"/>
    </row>
    <row r="43" spans="2:2">
      <c r="B43" s="318"/>
    </row>
    <row r="44" spans="2:2">
      <c r="B44" s="318"/>
    </row>
    <row r="45" spans="2:2">
      <c r="B45" s="318"/>
    </row>
    <row r="46" spans="2:2">
      <c r="B46" s="318"/>
    </row>
    <row r="47" spans="2:2">
      <c r="B47" s="318"/>
    </row>
    <row r="48" spans="2:2">
      <c r="B48" s="318"/>
    </row>
    <row r="49" spans="2:2">
      <c r="B49" s="318"/>
    </row>
    <row r="50" spans="2:2">
      <c r="B50" s="318"/>
    </row>
  </sheetData>
  <mergeCells count="1">
    <mergeCell ref="A2:B2"/>
  </mergeCells>
  <phoneticPr fontId="26" type="noConversion"/>
  <pageMargins left="0.74803149606299213" right="0.74803149606299213" top="0.98425196850393715" bottom="0.98425196850393715" header="0.51181102362204722" footer="0.51181102362204722"/>
  <pageSetup paperSize="9" orientation="portrait" r:id="rId1"/>
</worksheet>
</file>

<file path=xl/worksheets/sheet19.xml><?xml version="1.0" encoding="utf-8"?>
<worksheet xmlns="http://schemas.openxmlformats.org/spreadsheetml/2006/main" xmlns:r="http://schemas.openxmlformats.org/officeDocument/2006/relationships">
  <sheetPr enableFormatConditionsCalculation="0">
    <tabColor theme="8" tint="0.59999389629810485"/>
  </sheetPr>
  <dimension ref="A1:F19"/>
  <sheetViews>
    <sheetView zoomScaleSheetLayoutView="100" workbookViewId="0">
      <selection activeCell="B5" sqref="B5"/>
    </sheetView>
  </sheetViews>
  <sheetFormatPr defaultColWidth="9.85546875" defaultRowHeight="14.25"/>
  <cols>
    <col min="1" max="1" width="46.42578125" style="261" customWidth="1"/>
    <col min="2" max="2" width="18.140625" style="261" customWidth="1"/>
    <col min="3" max="3" width="17.42578125" style="261" customWidth="1"/>
    <col min="4" max="4" width="17.42578125" style="284" customWidth="1"/>
    <col min="5" max="6" width="10.42578125" style="261" customWidth="1"/>
    <col min="7" max="16384" width="9.85546875" style="261"/>
  </cols>
  <sheetData>
    <row r="1" spans="1:4" s="253" customFormat="1" ht="21" customHeight="1">
      <c r="A1" s="285" t="s">
        <v>1270</v>
      </c>
      <c r="B1" s="264"/>
      <c r="C1" s="264"/>
      <c r="D1" s="265"/>
    </row>
    <row r="2" spans="1:4" s="254" customFormat="1" ht="42.75" customHeight="1">
      <c r="A2" s="585" t="s">
        <v>1063</v>
      </c>
      <c r="B2" s="585"/>
      <c r="C2" s="585"/>
      <c r="D2" s="585"/>
    </row>
    <row r="3" spans="1:4" s="255" customFormat="1" ht="22.35" customHeight="1">
      <c r="A3" s="286"/>
      <c r="B3" s="286"/>
      <c r="C3" s="586" t="s">
        <v>208</v>
      </c>
      <c r="D3" s="586"/>
    </row>
    <row r="4" spans="1:4" s="258" customFormat="1" ht="37.5" customHeight="1">
      <c r="A4" s="287" t="s">
        <v>862</v>
      </c>
      <c r="B4" s="148" t="s">
        <v>211</v>
      </c>
      <c r="C4" s="148" t="s">
        <v>845</v>
      </c>
      <c r="D4" s="196" t="s">
        <v>863</v>
      </c>
    </row>
    <row r="5" spans="1:4" ht="27.95" customHeight="1">
      <c r="A5" s="288" t="s">
        <v>1064</v>
      </c>
      <c r="B5" s="289"/>
      <c r="C5" s="289"/>
      <c r="D5" s="290"/>
    </row>
    <row r="6" spans="1:4" ht="27.95" customHeight="1">
      <c r="A6" s="288" t="s">
        <v>1065</v>
      </c>
      <c r="B6" s="291"/>
      <c r="C6" s="291"/>
      <c r="D6" s="290"/>
    </row>
    <row r="7" spans="1:4" ht="27.95" customHeight="1">
      <c r="A7" s="288" t="s">
        <v>1066</v>
      </c>
      <c r="B7" s="291"/>
      <c r="C7" s="291"/>
      <c r="D7" s="290"/>
    </row>
    <row r="8" spans="1:4" ht="27.95" customHeight="1">
      <c r="A8" s="288" t="s">
        <v>1067</v>
      </c>
      <c r="B8" s="291"/>
      <c r="C8" s="291"/>
      <c r="D8" s="290"/>
    </row>
    <row r="9" spans="1:4" ht="27.95" customHeight="1">
      <c r="A9" s="288" t="s">
        <v>1068</v>
      </c>
      <c r="B9" s="291"/>
      <c r="C9" s="291"/>
      <c r="D9" s="290"/>
    </row>
    <row r="10" spans="1:4" ht="27.95" customHeight="1">
      <c r="A10" s="292" t="s">
        <v>1069</v>
      </c>
      <c r="B10" s="291"/>
      <c r="C10" s="291"/>
      <c r="D10" s="290"/>
    </row>
    <row r="11" spans="1:4" ht="27.95" customHeight="1">
      <c r="A11" s="288" t="s">
        <v>1070</v>
      </c>
      <c r="B11" s="291"/>
      <c r="C11" s="291"/>
      <c r="D11" s="290"/>
    </row>
    <row r="12" spans="1:4" s="258" customFormat="1" ht="27.95" customHeight="1">
      <c r="A12" s="293" t="s">
        <v>817</v>
      </c>
      <c r="B12" s="294">
        <f>SUM(B5:B11)</f>
        <v>0</v>
      </c>
      <c r="C12" s="294">
        <f>SUM(C5:C11)</f>
        <v>0</v>
      </c>
      <c r="D12" s="290"/>
    </row>
    <row r="13" spans="1:4" s="258" customFormat="1" ht="27.95" customHeight="1">
      <c r="A13" s="295" t="s">
        <v>776</v>
      </c>
      <c r="B13" s="296">
        <f>SUM(B14:B18)</f>
        <v>1080157</v>
      </c>
      <c r="C13" s="296">
        <f>SUM(C14:C18)</f>
        <v>1182937</v>
      </c>
      <c r="D13" s="297">
        <f t="shared" ref="D13:D19" si="0">(C13-B13)/B13</f>
        <v>9.5152834263907929E-2</v>
      </c>
    </row>
    <row r="14" spans="1:4" ht="27.95" customHeight="1">
      <c r="A14" s="298" t="s">
        <v>1071</v>
      </c>
      <c r="B14" s="299">
        <v>150300</v>
      </c>
      <c r="C14" s="299"/>
      <c r="D14" s="290">
        <f t="shared" si="0"/>
        <v>-1</v>
      </c>
    </row>
    <row r="15" spans="1:4" ht="27.95" customHeight="1">
      <c r="A15" s="298" t="s">
        <v>1072</v>
      </c>
      <c r="B15" s="299"/>
      <c r="C15" s="299"/>
      <c r="D15" s="290"/>
    </row>
    <row r="16" spans="1:4" ht="27.95" customHeight="1">
      <c r="A16" s="288" t="s">
        <v>1073</v>
      </c>
      <c r="B16" s="300">
        <v>887616</v>
      </c>
      <c r="C16" s="300">
        <v>1000000</v>
      </c>
      <c r="D16" s="290">
        <f t="shared" si="0"/>
        <v>0.12661331026029274</v>
      </c>
    </row>
    <row r="17" spans="1:6" ht="27.95" customHeight="1">
      <c r="A17" s="288" t="s">
        <v>1074</v>
      </c>
      <c r="B17" s="300">
        <v>4518</v>
      </c>
      <c r="C17" s="300"/>
      <c r="D17" s="290">
        <f t="shared" si="0"/>
        <v>-1</v>
      </c>
    </row>
    <row r="18" spans="1:6" ht="27.95" customHeight="1">
      <c r="A18" s="288" t="s">
        <v>859</v>
      </c>
      <c r="B18" s="300">
        <v>37723</v>
      </c>
      <c r="C18" s="300">
        <v>182937</v>
      </c>
      <c r="D18" s="290">
        <f t="shared" si="0"/>
        <v>3.8494817485353763</v>
      </c>
    </row>
    <row r="19" spans="1:6" ht="27.95" customHeight="1">
      <c r="A19" s="302" t="s">
        <v>795</v>
      </c>
      <c r="B19" s="303">
        <f>B12+B13</f>
        <v>1080157</v>
      </c>
      <c r="C19" s="303">
        <f>C12+C13</f>
        <v>1182937</v>
      </c>
      <c r="D19" s="304">
        <f t="shared" si="0"/>
        <v>9.5152834263907929E-2</v>
      </c>
      <c r="E19" s="305"/>
      <c r="F19" s="305"/>
    </row>
  </sheetData>
  <mergeCells count="2">
    <mergeCell ref="A2:D2"/>
    <mergeCell ref="C3:D3"/>
  </mergeCells>
  <phoneticPr fontId="26" type="noConversion"/>
  <pageMargins left="0.59055118110236227" right="0.59055118110236227" top="0.78740157480314965" bottom="0.78740157480314965" header="0.31496062992125984" footer="0.31496062992125984"/>
  <pageSetup paperSize="9" scale="92" fitToHeight="0" orientation="portrait" useFirstPageNumber="1" errors="NA"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zoomScaleSheetLayoutView="100" workbookViewId="0"/>
  </sheetViews>
  <sheetFormatPr defaultRowHeight="12.75"/>
  <sheetData/>
  <phoneticPr fontId="26" type="noConversion"/>
  <pageMargins left="0.75" right="0.75" top="1" bottom="1" header="0.5" footer="0.5"/>
  <pageSetup paperSize="9" orientation="portrait" horizontalDpi="0" verticalDpi="0"/>
  <headerFooter alignWithMargins="0"/>
</worksheet>
</file>

<file path=xl/worksheets/sheet20.xml><?xml version="1.0" encoding="utf-8"?>
<worksheet xmlns="http://schemas.openxmlformats.org/spreadsheetml/2006/main" xmlns:r="http://schemas.openxmlformats.org/officeDocument/2006/relationships">
  <dimension ref="A1:D37"/>
  <sheetViews>
    <sheetView zoomScaleSheetLayoutView="100" workbookViewId="0">
      <selection activeCell="A3" sqref="A3"/>
    </sheetView>
  </sheetViews>
  <sheetFormatPr defaultColWidth="9.85546875" defaultRowHeight="14.25"/>
  <cols>
    <col min="1" max="1" width="59.85546875" style="260" customWidth="1"/>
    <col min="2" max="3" width="16.85546875" style="261" customWidth="1"/>
    <col min="4" max="4" width="13.85546875" style="262" customWidth="1"/>
    <col min="5" max="5" width="10.42578125" style="261" customWidth="1"/>
    <col min="6" max="16384" width="9.85546875" style="261"/>
  </cols>
  <sheetData>
    <row r="1" spans="1:4" s="253" customFormat="1" ht="24.75" customHeight="1">
      <c r="A1" s="263" t="s">
        <v>1271</v>
      </c>
      <c r="B1" s="264"/>
      <c r="C1" s="264"/>
      <c r="D1" s="265"/>
    </row>
    <row r="2" spans="1:4" s="254" customFormat="1" ht="32.25" customHeight="1">
      <c r="A2" s="585" t="s">
        <v>1075</v>
      </c>
      <c r="B2" s="585"/>
      <c r="C2" s="585"/>
      <c r="D2" s="585"/>
    </row>
    <row r="3" spans="1:4" s="255" customFormat="1" ht="21" customHeight="1">
      <c r="A3" s="266"/>
      <c r="B3" s="267"/>
      <c r="C3" s="587" t="s">
        <v>208</v>
      </c>
      <c r="D3" s="587"/>
    </row>
    <row r="4" spans="1:4" s="256" customFormat="1" ht="27.75" customHeight="1">
      <c r="A4" s="194" t="s">
        <v>862</v>
      </c>
      <c r="B4" s="148" t="s">
        <v>211</v>
      </c>
      <c r="C4" s="268" t="s">
        <v>845</v>
      </c>
      <c r="D4" s="196" t="s">
        <v>863</v>
      </c>
    </row>
    <row r="5" spans="1:4" ht="24.75" customHeight="1">
      <c r="A5" s="269" t="s">
        <v>1076</v>
      </c>
      <c r="B5" s="270">
        <f>B7</f>
        <v>33</v>
      </c>
      <c r="C5" s="270">
        <f>C6+C7+C8</f>
        <v>0</v>
      </c>
      <c r="D5" s="222">
        <f>(C5-B5)/B5</f>
        <v>-1</v>
      </c>
    </row>
    <row r="6" spans="1:4" ht="24.75" customHeight="1">
      <c r="A6" s="269" t="s">
        <v>1077</v>
      </c>
      <c r="B6" s="270"/>
      <c r="C6" s="270"/>
      <c r="D6" s="222"/>
    </row>
    <row r="7" spans="1:4" ht="24.75" customHeight="1">
      <c r="A7" s="269" t="s">
        <v>1078</v>
      </c>
      <c r="B7" s="270">
        <v>33</v>
      </c>
      <c r="C7" s="270"/>
      <c r="D7" s="222">
        <f t="shared" ref="D7:D37" si="0">(C7-B7)/B7</f>
        <v>-1</v>
      </c>
    </row>
    <row r="8" spans="1:4" ht="24.75" customHeight="1">
      <c r="A8" s="269" t="s">
        <v>756</v>
      </c>
      <c r="B8" s="270"/>
      <c r="C8" s="270"/>
      <c r="D8" s="222"/>
    </row>
    <row r="9" spans="1:4" ht="24.75" customHeight="1">
      <c r="A9" s="269" t="s">
        <v>701</v>
      </c>
      <c r="B9" s="270">
        <f>B10</f>
        <v>503</v>
      </c>
      <c r="C9" s="270">
        <v>0</v>
      </c>
      <c r="D9" s="222">
        <f t="shared" si="0"/>
        <v>-1</v>
      </c>
    </row>
    <row r="10" spans="1:4" ht="24.75" customHeight="1">
      <c r="A10" s="269" t="s">
        <v>703</v>
      </c>
      <c r="B10" s="271">
        <v>503</v>
      </c>
      <c r="C10" s="270"/>
      <c r="D10" s="222">
        <f t="shared" si="0"/>
        <v>-1</v>
      </c>
    </row>
    <row r="11" spans="1:4" ht="24.75" customHeight="1">
      <c r="A11" s="269" t="s">
        <v>1079</v>
      </c>
      <c r="B11" s="270">
        <f>SUM(B12:B18)</f>
        <v>739172</v>
      </c>
      <c r="C11" s="270">
        <f>C12+C13+C14+C15+C16+C17+C18</f>
        <v>982113</v>
      </c>
      <c r="D11" s="222">
        <f t="shared" si="0"/>
        <v>0.32866639970128736</v>
      </c>
    </row>
    <row r="12" spans="1:4" ht="24.75" customHeight="1">
      <c r="A12" s="272" t="s">
        <v>1080</v>
      </c>
      <c r="B12" s="271">
        <v>724493</v>
      </c>
      <c r="C12" s="270">
        <v>982113</v>
      </c>
      <c r="D12" s="222">
        <f t="shared" si="0"/>
        <v>0.35558659641984119</v>
      </c>
    </row>
    <row r="13" spans="1:4" ht="24.75" customHeight="1">
      <c r="A13" s="272" t="s">
        <v>1081</v>
      </c>
      <c r="B13" s="270"/>
      <c r="C13" s="270"/>
      <c r="D13" s="222"/>
    </row>
    <row r="14" spans="1:4" ht="24.75" customHeight="1">
      <c r="A14" s="272" t="s">
        <v>1082</v>
      </c>
      <c r="B14" s="270"/>
      <c r="C14" s="270"/>
      <c r="D14" s="222"/>
    </row>
    <row r="15" spans="1:4" ht="24.75" customHeight="1">
      <c r="A15" s="272" t="s">
        <v>1083</v>
      </c>
      <c r="B15" s="271">
        <v>2882</v>
      </c>
      <c r="C15" s="270"/>
      <c r="D15" s="222"/>
    </row>
    <row r="16" spans="1:4" ht="24.75" customHeight="1">
      <c r="A16" s="269" t="s">
        <v>1084</v>
      </c>
      <c r="B16" s="270"/>
      <c r="C16" s="270"/>
      <c r="D16" s="222"/>
    </row>
    <row r="17" spans="1:4" ht="24.75" customHeight="1">
      <c r="A17" s="269" t="s">
        <v>726</v>
      </c>
      <c r="B17" s="271">
        <v>11797</v>
      </c>
      <c r="C17" s="270"/>
      <c r="D17" s="222"/>
    </row>
    <row r="18" spans="1:4" ht="24.75" customHeight="1">
      <c r="A18" s="269" t="s">
        <v>1085</v>
      </c>
      <c r="B18" s="270"/>
      <c r="C18" s="270"/>
      <c r="D18" s="222"/>
    </row>
    <row r="19" spans="1:4" ht="24.75" customHeight="1">
      <c r="A19" s="269" t="s">
        <v>1086</v>
      </c>
      <c r="B19" s="270">
        <f>B20</f>
        <v>68</v>
      </c>
      <c r="C19" s="270">
        <f>C20</f>
        <v>0</v>
      </c>
      <c r="D19" s="222">
        <f t="shared" si="0"/>
        <v>-1</v>
      </c>
    </row>
    <row r="20" spans="1:4" ht="24.75" customHeight="1">
      <c r="A20" s="269" t="s">
        <v>1087</v>
      </c>
      <c r="B20" s="270">
        <v>68</v>
      </c>
      <c r="C20" s="270"/>
      <c r="D20" s="222">
        <f t="shared" si="0"/>
        <v>-1</v>
      </c>
    </row>
    <row r="21" spans="1:4" ht="24.75" customHeight="1">
      <c r="A21" s="269" t="s">
        <v>1088</v>
      </c>
      <c r="B21" s="270"/>
      <c r="C21" s="270">
        <f>C22+C23+C24</f>
        <v>0</v>
      </c>
      <c r="D21" s="222"/>
    </row>
    <row r="22" spans="1:4" ht="24.75" customHeight="1">
      <c r="A22" s="269" t="s">
        <v>1089</v>
      </c>
      <c r="B22" s="270"/>
      <c r="C22" s="270"/>
      <c r="D22" s="222"/>
    </row>
    <row r="23" spans="1:4" ht="24.75" customHeight="1">
      <c r="A23" s="269" t="s">
        <v>1090</v>
      </c>
      <c r="B23" s="270"/>
      <c r="C23" s="270"/>
      <c r="D23" s="222"/>
    </row>
    <row r="24" spans="1:4" ht="24.75" customHeight="1">
      <c r="A24" s="269" t="s">
        <v>1091</v>
      </c>
      <c r="B24" s="270"/>
      <c r="C24" s="270"/>
      <c r="D24" s="222"/>
    </row>
    <row r="25" spans="1:4" ht="24.75" customHeight="1">
      <c r="A25" s="269" t="s">
        <v>1092</v>
      </c>
      <c r="B25" s="270">
        <f>SUM(B26:B28)</f>
        <v>83703</v>
      </c>
      <c r="C25" s="270">
        <f>C26+C27+C28</f>
        <v>0</v>
      </c>
      <c r="D25" s="222">
        <f t="shared" si="0"/>
        <v>-1</v>
      </c>
    </row>
    <row r="26" spans="1:4" ht="24.75" customHeight="1">
      <c r="A26" s="269" t="s">
        <v>1093</v>
      </c>
      <c r="B26" s="271">
        <v>82911</v>
      </c>
      <c r="C26" s="270"/>
      <c r="D26" s="222">
        <f t="shared" si="0"/>
        <v>-1</v>
      </c>
    </row>
    <row r="27" spans="1:4" ht="24.75" customHeight="1">
      <c r="A27" s="269" t="s">
        <v>1094</v>
      </c>
      <c r="B27" s="270"/>
      <c r="C27" s="270"/>
      <c r="D27" s="222"/>
    </row>
    <row r="28" spans="1:4" ht="24.75" customHeight="1">
      <c r="A28" s="273" t="s">
        <v>763</v>
      </c>
      <c r="B28" s="271">
        <v>792</v>
      </c>
      <c r="C28" s="270"/>
      <c r="D28" s="222"/>
    </row>
    <row r="29" spans="1:4" ht="24.75" customHeight="1">
      <c r="A29" s="269" t="s">
        <v>1095</v>
      </c>
      <c r="B29" s="270">
        <v>23033</v>
      </c>
      <c r="C29" s="270"/>
      <c r="D29" s="222">
        <f t="shared" si="0"/>
        <v>-1</v>
      </c>
    </row>
    <row r="30" spans="1:4" s="257" customFormat="1" ht="24.75" customHeight="1">
      <c r="A30" s="269" t="s">
        <v>1096</v>
      </c>
      <c r="B30" s="270"/>
      <c r="C30" s="270"/>
      <c r="D30" s="222"/>
    </row>
    <row r="31" spans="1:4" s="258" customFormat="1" ht="24.75" customHeight="1">
      <c r="A31" s="274" t="s">
        <v>1097</v>
      </c>
      <c r="B31" s="275">
        <f>B30+B29+B25+B21+B19+B11+B9+B5</f>
        <v>846512</v>
      </c>
      <c r="C31" s="275">
        <f>C30+C29+C25+C21+C19+C11+C9+C5</f>
        <v>982113</v>
      </c>
      <c r="D31" s="223">
        <f t="shared" si="0"/>
        <v>0.16018792409322019</v>
      </c>
    </row>
    <row r="32" spans="1:4" s="258" customFormat="1" ht="24.75" customHeight="1">
      <c r="A32" s="276" t="s">
        <v>777</v>
      </c>
      <c r="B32" s="277">
        <f>SUM(B33:B36)</f>
        <v>233645</v>
      </c>
      <c r="C32" s="277">
        <f>SUM(C33:C36)</f>
        <v>200824</v>
      </c>
      <c r="D32" s="223">
        <f t="shared" si="0"/>
        <v>-0.14047379571572258</v>
      </c>
    </row>
    <row r="33" spans="1:4" s="259" customFormat="1" ht="24.75" customHeight="1">
      <c r="A33" s="278" t="s">
        <v>1098</v>
      </c>
      <c r="B33" s="279"/>
      <c r="C33" s="279">
        <v>17887</v>
      </c>
      <c r="D33" s="222"/>
    </row>
    <row r="34" spans="1:4" ht="24.75" customHeight="1">
      <c r="A34" s="269" t="s">
        <v>1099</v>
      </c>
      <c r="B34" s="270">
        <v>123</v>
      </c>
      <c r="C34" s="270"/>
      <c r="D34" s="222">
        <f t="shared" si="0"/>
        <v>-1</v>
      </c>
    </row>
    <row r="35" spans="1:4" ht="24.75" customHeight="1">
      <c r="A35" s="269" t="s">
        <v>1100</v>
      </c>
      <c r="B35" s="280">
        <v>50585</v>
      </c>
      <c r="C35" s="281"/>
      <c r="D35" s="222">
        <f t="shared" si="0"/>
        <v>-1</v>
      </c>
    </row>
    <row r="36" spans="1:4" ht="24.75" customHeight="1">
      <c r="A36" s="269" t="s">
        <v>1101</v>
      </c>
      <c r="B36" s="270">
        <v>182937</v>
      </c>
      <c r="C36" s="270">
        <v>182937</v>
      </c>
      <c r="D36" s="222">
        <f t="shared" si="0"/>
        <v>0</v>
      </c>
    </row>
    <row r="37" spans="1:4" s="258" customFormat="1" ht="24.75" customHeight="1">
      <c r="A37" s="282" t="s">
        <v>1102</v>
      </c>
      <c r="B37" s="283">
        <f>B32+B31</f>
        <v>1080157</v>
      </c>
      <c r="C37" s="283">
        <f>C32+C31</f>
        <v>1182937</v>
      </c>
      <c r="D37" s="228">
        <f t="shared" si="0"/>
        <v>9.5152834263907929E-2</v>
      </c>
    </row>
  </sheetData>
  <mergeCells count="2">
    <mergeCell ref="A2:D2"/>
    <mergeCell ref="C3:D3"/>
  </mergeCells>
  <phoneticPr fontId="26" type="noConversion"/>
  <dataValidations count="1">
    <dataValidation type="whole" allowBlank="1" showInputMessage="1" showErrorMessage="1" sqref="B10 B12 B15 B17 B26 B28 B35">
      <formula1>-10000000000</formula1>
      <formula2>10000000000</formula2>
    </dataValidation>
  </dataValidations>
  <printOptions horizontalCentered="1"/>
  <pageMargins left="0.59055118110236227" right="0.59055118110236227" top="0.39370078740157483" bottom="0.39370078740157483" header="0.11811023622047245" footer="0.11811023622047245"/>
  <pageSetup paperSize="9" scale="82" fitToHeight="0" orientation="portrait" useFirstPageNumber="1" errors="NA" r:id="rId1"/>
  <headerFooter alignWithMargins="0"/>
</worksheet>
</file>

<file path=xl/worksheets/sheet21.xml><?xml version="1.0" encoding="utf-8"?>
<worksheet xmlns="http://schemas.openxmlformats.org/spreadsheetml/2006/main" xmlns:r="http://schemas.openxmlformats.org/officeDocument/2006/relationships">
  <sheetPr enableFormatConditionsCalculation="0">
    <tabColor theme="8" tint="0.59999389629810485"/>
  </sheetPr>
  <dimension ref="A1:F20"/>
  <sheetViews>
    <sheetView zoomScaleSheetLayoutView="100" workbookViewId="0">
      <selection activeCell="C6" sqref="C6"/>
    </sheetView>
  </sheetViews>
  <sheetFormatPr defaultColWidth="9.85546875" defaultRowHeight="14.25"/>
  <cols>
    <col min="1" max="1" width="42.28515625" style="261" customWidth="1"/>
    <col min="2" max="2" width="13.28515625" style="261" customWidth="1"/>
    <col min="3" max="3" width="14.42578125" style="261" customWidth="1"/>
    <col min="4" max="4" width="14.42578125" style="284" customWidth="1"/>
    <col min="5" max="6" width="10.42578125" style="261" customWidth="1"/>
    <col min="7" max="16384" width="9.85546875" style="261"/>
  </cols>
  <sheetData>
    <row r="1" spans="1:4" s="253" customFormat="1" ht="21" customHeight="1">
      <c r="A1" s="285" t="s">
        <v>1272</v>
      </c>
      <c r="B1" s="264"/>
      <c r="C1" s="264"/>
      <c r="D1" s="265"/>
    </row>
    <row r="2" spans="1:4" s="254" customFormat="1" ht="42.75" customHeight="1">
      <c r="A2" s="588" t="s">
        <v>1103</v>
      </c>
      <c r="B2" s="588"/>
      <c r="C2" s="588"/>
      <c r="D2" s="588"/>
    </row>
    <row r="3" spans="1:4" s="255" customFormat="1" ht="22.35" customHeight="1">
      <c r="A3" s="286"/>
      <c r="B3" s="286"/>
      <c r="C3" s="586" t="s">
        <v>208</v>
      </c>
      <c r="D3" s="586"/>
    </row>
    <row r="4" spans="1:4" s="258" customFormat="1" ht="37.5" customHeight="1">
      <c r="A4" s="287" t="s">
        <v>862</v>
      </c>
      <c r="B4" s="148" t="s">
        <v>211</v>
      </c>
      <c r="C4" s="148" t="s">
        <v>845</v>
      </c>
      <c r="D4" s="196" t="s">
        <v>863</v>
      </c>
    </row>
    <row r="5" spans="1:4" ht="27.95" customHeight="1">
      <c r="A5" s="288" t="s">
        <v>1064</v>
      </c>
      <c r="B5" s="289"/>
      <c r="C5" s="289"/>
      <c r="D5" s="290"/>
    </row>
    <row r="6" spans="1:4" ht="27.95" customHeight="1">
      <c r="A6" s="288" t="s">
        <v>1065</v>
      </c>
      <c r="B6" s="291"/>
      <c r="C6" s="291"/>
      <c r="D6" s="290"/>
    </row>
    <row r="7" spans="1:4" ht="27.95" customHeight="1">
      <c r="A7" s="288" t="s">
        <v>1066</v>
      </c>
      <c r="B7" s="291"/>
      <c r="C7" s="291"/>
      <c r="D7" s="290"/>
    </row>
    <row r="8" spans="1:4" ht="27.95" customHeight="1">
      <c r="A8" s="288" t="s">
        <v>1067</v>
      </c>
      <c r="B8" s="291"/>
      <c r="C8" s="291"/>
      <c r="D8" s="290"/>
    </row>
    <row r="9" spans="1:4" ht="27.95" customHeight="1">
      <c r="A9" s="288" t="s">
        <v>1068</v>
      </c>
      <c r="B9" s="291"/>
      <c r="C9" s="291"/>
      <c r="D9" s="290"/>
    </row>
    <row r="10" spans="1:4" ht="39" customHeight="1">
      <c r="A10" s="292" t="s">
        <v>1069</v>
      </c>
      <c r="B10" s="291"/>
      <c r="C10" s="291"/>
      <c r="D10" s="290"/>
    </row>
    <row r="11" spans="1:4" ht="27.95" customHeight="1">
      <c r="A11" s="288" t="s">
        <v>1070</v>
      </c>
      <c r="B11" s="291"/>
      <c r="C11" s="291"/>
      <c r="D11" s="290"/>
    </row>
    <row r="12" spans="1:4" s="258" customFormat="1" ht="27.95" customHeight="1">
      <c r="A12" s="293" t="s">
        <v>817</v>
      </c>
      <c r="B12" s="294">
        <f>SUM(B5:B11)</f>
        <v>0</v>
      </c>
      <c r="C12" s="294">
        <f>SUM(C5:C11)</f>
        <v>0</v>
      </c>
      <c r="D12" s="290"/>
    </row>
    <row r="13" spans="1:4" s="258" customFormat="1" ht="27.95" customHeight="1">
      <c r="A13" s="295" t="s">
        <v>776</v>
      </c>
      <c r="B13" s="296">
        <f>SUM(B14:B18)</f>
        <v>1080157</v>
      </c>
      <c r="C13" s="296">
        <f>SUM(C14:C18)</f>
        <v>1182937</v>
      </c>
      <c r="D13" s="297">
        <f t="shared" ref="D13:D19" si="0">(C13-B13)/B13</f>
        <v>9.5152834263907929E-2</v>
      </c>
    </row>
    <row r="14" spans="1:4" ht="27.95" customHeight="1">
      <c r="A14" s="298" t="s">
        <v>1071</v>
      </c>
      <c r="B14" s="299">
        <v>150300</v>
      </c>
      <c r="C14" s="299"/>
      <c r="D14" s="290">
        <f t="shared" si="0"/>
        <v>-1</v>
      </c>
    </row>
    <row r="15" spans="1:4" ht="27.95" customHeight="1">
      <c r="A15" s="298" t="s">
        <v>1072</v>
      </c>
      <c r="B15" s="299"/>
      <c r="C15" s="299"/>
      <c r="D15" s="290"/>
    </row>
    <row r="16" spans="1:4" ht="27.95" customHeight="1">
      <c r="A16" s="288" t="s">
        <v>1073</v>
      </c>
      <c r="B16" s="300">
        <v>887616</v>
      </c>
      <c r="C16" s="300">
        <v>1000000</v>
      </c>
      <c r="D16" s="290">
        <f t="shared" si="0"/>
        <v>0.12661331026029274</v>
      </c>
    </row>
    <row r="17" spans="1:6" ht="27.95" customHeight="1">
      <c r="A17" s="301" t="s">
        <v>852</v>
      </c>
      <c r="B17" s="300">
        <v>4518</v>
      </c>
      <c r="C17" s="300"/>
      <c r="D17" s="290">
        <f t="shared" si="0"/>
        <v>-1</v>
      </c>
    </row>
    <row r="18" spans="1:6" ht="27.95" customHeight="1">
      <c r="A18" s="288" t="s">
        <v>859</v>
      </c>
      <c r="B18" s="300">
        <v>37723</v>
      </c>
      <c r="C18" s="300">
        <v>182937</v>
      </c>
      <c r="D18" s="290">
        <f t="shared" si="0"/>
        <v>3.8494817485353763</v>
      </c>
    </row>
    <row r="19" spans="1:6" ht="27.95" customHeight="1">
      <c r="A19" s="302" t="s">
        <v>795</v>
      </c>
      <c r="B19" s="303">
        <f>B12+B13</f>
        <v>1080157</v>
      </c>
      <c r="C19" s="303">
        <f>C12+C13</f>
        <v>1182937</v>
      </c>
      <c r="D19" s="304">
        <f t="shared" si="0"/>
        <v>9.5152834263907929E-2</v>
      </c>
      <c r="E19" s="305"/>
      <c r="F19" s="305"/>
    </row>
    <row r="20" spans="1:6" ht="19.5" customHeight="1">
      <c r="A20" s="589"/>
      <c r="B20" s="589"/>
      <c r="C20" s="589"/>
      <c r="D20" s="589"/>
    </row>
  </sheetData>
  <mergeCells count="3">
    <mergeCell ref="A2:D2"/>
    <mergeCell ref="C3:D3"/>
    <mergeCell ref="A20:D20"/>
  </mergeCells>
  <phoneticPr fontId="26" type="noConversion"/>
  <dataValidations count="1">
    <dataValidation type="whole" allowBlank="1" showInputMessage="1" showErrorMessage="1" sqref="B14 B16 B17 B18">
      <formula1>-10000000000</formula1>
      <formula2>10000000000</formula2>
    </dataValidation>
  </dataValidations>
  <pageMargins left="0.59055118110236227" right="0.59055118110236227" top="0.78740157480314965" bottom="0.78740157480314965" header="0.31496062992125984" footer="0.31496062992125984"/>
  <pageSetup paperSize="9" fitToHeight="0" orientation="portrait" useFirstPageNumber="1" errors="NA" r:id="rId1"/>
  <headerFooter alignWithMargins="0"/>
</worksheet>
</file>

<file path=xl/worksheets/sheet22.xml><?xml version="1.0" encoding="utf-8"?>
<worksheet xmlns="http://schemas.openxmlformats.org/spreadsheetml/2006/main" xmlns:r="http://schemas.openxmlformats.org/officeDocument/2006/relationships">
  <sheetPr>
    <pageSetUpPr autoPageBreaks="0"/>
  </sheetPr>
  <dimension ref="A1:D38"/>
  <sheetViews>
    <sheetView zoomScaleSheetLayoutView="100" workbookViewId="0">
      <selection activeCell="G11" sqref="G11"/>
    </sheetView>
  </sheetViews>
  <sheetFormatPr defaultColWidth="9.85546875" defaultRowHeight="14.25"/>
  <cols>
    <col min="1" max="1" width="52.28515625" style="260" customWidth="1"/>
    <col min="2" max="3" width="16.85546875" style="261" customWidth="1"/>
    <col min="4" max="4" width="13.85546875" style="262" customWidth="1"/>
    <col min="5" max="5" width="10.42578125" style="261" customWidth="1"/>
    <col min="6" max="16384" width="9.85546875" style="261"/>
  </cols>
  <sheetData>
    <row r="1" spans="1:4" s="253" customFormat="1" ht="24.75" customHeight="1">
      <c r="A1" s="263" t="s">
        <v>1273</v>
      </c>
      <c r="B1" s="264"/>
      <c r="C1" s="264"/>
      <c r="D1" s="265"/>
    </row>
    <row r="2" spans="1:4" s="254" customFormat="1" ht="32.25" customHeight="1">
      <c r="A2" s="585" t="s">
        <v>1104</v>
      </c>
      <c r="B2" s="585"/>
      <c r="C2" s="585"/>
      <c r="D2" s="585"/>
    </row>
    <row r="3" spans="1:4" s="255" customFormat="1" ht="21" customHeight="1">
      <c r="A3" s="266"/>
      <c r="B3" s="267"/>
      <c r="C3" s="587" t="s">
        <v>208</v>
      </c>
      <c r="D3" s="587"/>
    </row>
    <row r="4" spans="1:4" s="256" customFormat="1" ht="27.75" customHeight="1">
      <c r="A4" s="194" t="s">
        <v>862</v>
      </c>
      <c r="B4" s="148" t="s">
        <v>211</v>
      </c>
      <c r="C4" s="268" t="s">
        <v>845</v>
      </c>
      <c r="D4" s="196" t="s">
        <v>863</v>
      </c>
    </row>
    <row r="5" spans="1:4" ht="24.75" customHeight="1">
      <c r="A5" s="269" t="s">
        <v>1076</v>
      </c>
      <c r="B5" s="270">
        <f>B7</f>
        <v>33</v>
      </c>
      <c r="C5" s="270">
        <f>C6+C7+C8</f>
        <v>0</v>
      </c>
      <c r="D5" s="222">
        <f>(C5-B5)/B5</f>
        <v>-1</v>
      </c>
    </row>
    <row r="6" spans="1:4" ht="24.75" customHeight="1">
      <c r="A6" s="269" t="s">
        <v>1077</v>
      </c>
      <c r="B6" s="270"/>
      <c r="C6" s="270"/>
      <c r="D6" s="222"/>
    </row>
    <row r="7" spans="1:4" ht="24.75" customHeight="1">
      <c r="A7" s="269" t="s">
        <v>1078</v>
      </c>
      <c r="B7" s="270">
        <v>33</v>
      </c>
      <c r="C7" s="270"/>
      <c r="D7" s="222">
        <f t="shared" ref="D7:D37" si="0">(C7-B7)/B7</f>
        <v>-1</v>
      </c>
    </row>
    <row r="8" spans="1:4" ht="24.75" customHeight="1">
      <c r="A8" s="269" t="s">
        <v>756</v>
      </c>
      <c r="B8" s="270"/>
      <c r="C8" s="270"/>
      <c r="D8" s="222"/>
    </row>
    <row r="9" spans="1:4" ht="24.75" customHeight="1">
      <c r="A9" s="269" t="s">
        <v>701</v>
      </c>
      <c r="B9" s="270">
        <f>B10</f>
        <v>503</v>
      </c>
      <c r="C9" s="270">
        <v>0</v>
      </c>
      <c r="D9" s="222">
        <f t="shared" si="0"/>
        <v>-1</v>
      </c>
    </row>
    <row r="10" spans="1:4" ht="24.75" customHeight="1">
      <c r="A10" s="269" t="s">
        <v>703</v>
      </c>
      <c r="B10" s="271">
        <v>503</v>
      </c>
      <c r="C10" s="270"/>
      <c r="D10" s="222">
        <f t="shared" si="0"/>
        <v>-1</v>
      </c>
    </row>
    <row r="11" spans="1:4" ht="24.75" customHeight="1">
      <c r="A11" s="269" t="s">
        <v>1079</v>
      </c>
      <c r="B11" s="270">
        <f>SUM(B12:B18)</f>
        <v>739172</v>
      </c>
      <c r="C11" s="270">
        <f>C12+C13+C14+C15+C16+C17+C18</f>
        <v>982113</v>
      </c>
      <c r="D11" s="222">
        <f t="shared" si="0"/>
        <v>0.32866639970128736</v>
      </c>
    </row>
    <row r="12" spans="1:4" ht="24.75" customHeight="1">
      <c r="A12" s="272" t="s">
        <v>1080</v>
      </c>
      <c r="B12" s="271">
        <v>724493</v>
      </c>
      <c r="C12" s="270">
        <v>982113</v>
      </c>
      <c r="D12" s="222">
        <f t="shared" si="0"/>
        <v>0.35558659641984119</v>
      </c>
    </row>
    <row r="13" spans="1:4" ht="24.75" customHeight="1">
      <c r="A13" s="272" t="s">
        <v>1081</v>
      </c>
      <c r="B13" s="270"/>
      <c r="C13" s="270"/>
      <c r="D13" s="222"/>
    </row>
    <row r="14" spans="1:4" ht="24.75" customHeight="1">
      <c r="A14" s="272" t="s">
        <v>1082</v>
      </c>
      <c r="B14" s="270"/>
      <c r="C14" s="270"/>
      <c r="D14" s="222"/>
    </row>
    <row r="15" spans="1:4" ht="24.75" customHeight="1">
      <c r="A15" s="272" t="s">
        <v>1083</v>
      </c>
      <c r="B15" s="271">
        <v>2882</v>
      </c>
      <c r="C15" s="270"/>
      <c r="D15" s="222"/>
    </row>
    <row r="16" spans="1:4" ht="24.75" customHeight="1">
      <c r="A16" s="269" t="s">
        <v>1084</v>
      </c>
      <c r="B16" s="270"/>
      <c r="C16" s="270"/>
      <c r="D16" s="222"/>
    </row>
    <row r="17" spans="1:4" ht="24.75" customHeight="1">
      <c r="A17" s="269" t="s">
        <v>726</v>
      </c>
      <c r="B17" s="271">
        <v>11797</v>
      </c>
      <c r="C17" s="270"/>
      <c r="D17" s="222"/>
    </row>
    <row r="18" spans="1:4" ht="24.75" customHeight="1">
      <c r="A18" s="269" t="s">
        <v>1085</v>
      </c>
      <c r="B18" s="270"/>
      <c r="C18" s="270"/>
      <c r="D18" s="222"/>
    </row>
    <row r="19" spans="1:4" ht="24.75" customHeight="1">
      <c r="A19" s="269" t="s">
        <v>1086</v>
      </c>
      <c r="B19" s="270">
        <f>B20</f>
        <v>68</v>
      </c>
      <c r="C19" s="270">
        <f>C20</f>
        <v>0</v>
      </c>
      <c r="D19" s="222">
        <f t="shared" si="0"/>
        <v>-1</v>
      </c>
    </row>
    <row r="20" spans="1:4" ht="24.75" customHeight="1">
      <c r="A20" s="269" t="s">
        <v>1087</v>
      </c>
      <c r="B20" s="270">
        <v>68</v>
      </c>
      <c r="C20" s="270"/>
      <c r="D20" s="222">
        <f t="shared" si="0"/>
        <v>-1</v>
      </c>
    </row>
    <row r="21" spans="1:4" ht="24.75" customHeight="1">
      <c r="A21" s="269" t="s">
        <v>1088</v>
      </c>
      <c r="B21" s="270"/>
      <c r="C21" s="270">
        <f>C22+C23+C24</f>
        <v>0</v>
      </c>
      <c r="D21" s="222"/>
    </row>
    <row r="22" spans="1:4" ht="24.75" customHeight="1">
      <c r="A22" s="269" t="s">
        <v>1089</v>
      </c>
      <c r="B22" s="270"/>
      <c r="C22" s="270"/>
      <c r="D22" s="222"/>
    </row>
    <row r="23" spans="1:4" ht="24.75" customHeight="1">
      <c r="A23" s="269" t="s">
        <v>1090</v>
      </c>
      <c r="B23" s="270"/>
      <c r="C23" s="270"/>
      <c r="D23" s="222"/>
    </row>
    <row r="24" spans="1:4" ht="24.75" customHeight="1">
      <c r="A24" s="269" t="s">
        <v>1091</v>
      </c>
      <c r="B24" s="270"/>
      <c r="C24" s="270"/>
      <c r="D24" s="222"/>
    </row>
    <row r="25" spans="1:4" ht="24.75" customHeight="1">
      <c r="A25" s="269" t="s">
        <v>1092</v>
      </c>
      <c r="B25" s="270">
        <f>SUM(B26:B28)</f>
        <v>83703</v>
      </c>
      <c r="C25" s="270">
        <f>C26+C27+C28</f>
        <v>0</v>
      </c>
      <c r="D25" s="222">
        <f t="shared" si="0"/>
        <v>-1</v>
      </c>
    </row>
    <row r="26" spans="1:4" ht="24.75" customHeight="1">
      <c r="A26" s="269" t="s">
        <v>1093</v>
      </c>
      <c r="B26" s="271">
        <v>82911</v>
      </c>
      <c r="C26" s="270"/>
      <c r="D26" s="222">
        <f t="shared" si="0"/>
        <v>-1</v>
      </c>
    </row>
    <row r="27" spans="1:4" ht="24.75" customHeight="1">
      <c r="A27" s="269" t="s">
        <v>1094</v>
      </c>
      <c r="B27" s="270"/>
      <c r="C27" s="270"/>
      <c r="D27" s="222"/>
    </row>
    <row r="28" spans="1:4" ht="24.75" customHeight="1">
      <c r="A28" s="273" t="s">
        <v>763</v>
      </c>
      <c r="B28" s="271">
        <v>792</v>
      </c>
      <c r="C28" s="270"/>
      <c r="D28" s="222"/>
    </row>
    <row r="29" spans="1:4" ht="24.75" customHeight="1">
      <c r="A29" s="269" t="s">
        <v>1095</v>
      </c>
      <c r="B29" s="270">
        <v>23033</v>
      </c>
      <c r="C29" s="270"/>
      <c r="D29" s="222">
        <f t="shared" si="0"/>
        <v>-1</v>
      </c>
    </row>
    <row r="30" spans="1:4" s="257" customFormat="1" ht="24.75" customHeight="1">
      <c r="A30" s="269" t="s">
        <v>1096</v>
      </c>
      <c r="B30" s="270"/>
      <c r="C30" s="270"/>
      <c r="D30" s="222"/>
    </row>
    <row r="31" spans="1:4" s="258" customFormat="1" ht="24.75" customHeight="1">
      <c r="A31" s="274" t="s">
        <v>1097</v>
      </c>
      <c r="B31" s="275">
        <f>B30+B29+B25+B21+B19+B11+B9+B5</f>
        <v>846512</v>
      </c>
      <c r="C31" s="275">
        <f>C30+C29+C25+C21+C19+C11+C9+C5</f>
        <v>982113</v>
      </c>
      <c r="D31" s="223">
        <f t="shared" si="0"/>
        <v>0.16018792409322019</v>
      </c>
    </row>
    <row r="32" spans="1:4" s="258" customFormat="1" ht="24.75" customHeight="1">
      <c r="A32" s="276" t="s">
        <v>777</v>
      </c>
      <c r="B32" s="277">
        <f>SUM(B33:B36)</f>
        <v>233645</v>
      </c>
      <c r="C32" s="277">
        <f>SUM(C33:C36)</f>
        <v>200824</v>
      </c>
      <c r="D32" s="223">
        <f t="shared" si="0"/>
        <v>-0.14047379571572258</v>
      </c>
    </row>
    <row r="33" spans="1:4" s="259" customFormat="1" ht="24.75" customHeight="1">
      <c r="A33" s="278" t="s">
        <v>1098</v>
      </c>
      <c r="B33" s="279"/>
      <c r="C33" s="279">
        <v>17887</v>
      </c>
      <c r="D33" s="222"/>
    </row>
    <row r="34" spans="1:4" ht="24.75" customHeight="1">
      <c r="A34" s="269" t="s">
        <v>1099</v>
      </c>
      <c r="B34" s="270">
        <v>123</v>
      </c>
      <c r="C34" s="270"/>
      <c r="D34" s="222">
        <f t="shared" si="0"/>
        <v>-1</v>
      </c>
    </row>
    <row r="35" spans="1:4" ht="24.75" customHeight="1">
      <c r="A35" s="269" t="s">
        <v>1100</v>
      </c>
      <c r="B35" s="280">
        <v>50585</v>
      </c>
      <c r="C35" s="281"/>
      <c r="D35" s="222">
        <f t="shared" si="0"/>
        <v>-1</v>
      </c>
    </row>
    <row r="36" spans="1:4" ht="24.75" customHeight="1">
      <c r="A36" s="269" t="s">
        <v>1101</v>
      </c>
      <c r="B36" s="270">
        <v>182937</v>
      </c>
      <c r="C36" s="270">
        <v>182937</v>
      </c>
      <c r="D36" s="222">
        <f t="shared" si="0"/>
        <v>0</v>
      </c>
    </row>
    <row r="37" spans="1:4" s="258" customFormat="1" ht="24.75" customHeight="1">
      <c r="A37" s="282" t="s">
        <v>1102</v>
      </c>
      <c r="B37" s="283">
        <f>B32+B31</f>
        <v>1080157</v>
      </c>
      <c r="C37" s="283">
        <f>C32+C31</f>
        <v>1182937</v>
      </c>
      <c r="D37" s="228">
        <f t="shared" si="0"/>
        <v>9.5152834263907929E-2</v>
      </c>
    </row>
    <row r="38" spans="1:4" ht="16.7" customHeight="1">
      <c r="A38" s="589"/>
      <c r="B38" s="589"/>
      <c r="C38" s="589"/>
      <c r="D38" s="589"/>
    </row>
  </sheetData>
  <mergeCells count="3">
    <mergeCell ref="A2:D2"/>
    <mergeCell ref="C3:D3"/>
    <mergeCell ref="A38:D38"/>
  </mergeCells>
  <phoneticPr fontId="26" type="noConversion"/>
  <dataValidations count="1">
    <dataValidation type="whole" allowBlank="1" showInputMessage="1" showErrorMessage="1" sqref="B10 B12 B15 B17 B26 B28 B35">
      <formula1>-10000000000</formula1>
      <formula2>10000000000</formula2>
    </dataValidation>
  </dataValidations>
  <pageMargins left="0.78740157480314965" right="0.39370078740157483" top="0.39370078740157483" bottom="0.39370078740157483" header="0.11811023622047245" footer="0.11811023622047245"/>
  <pageSetup paperSize="9" scale="85" fitToHeight="0" orientation="portrait" useFirstPageNumber="1" errors="NA" r:id="rId1"/>
  <headerFooter alignWithMargins="0"/>
</worksheet>
</file>

<file path=xl/worksheets/sheet23.xml><?xml version="1.0" encoding="utf-8"?>
<worksheet xmlns="http://schemas.openxmlformats.org/spreadsheetml/2006/main" xmlns:r="http://schemas.openxmlformats.org/officeDocument/2006/relationships">
  <sheetPr enableFormatConditionsCalculation="0">
    <tabColor theme="8" tint="0.59999389629810485"/>
  </sheetPr>
  <dimension ref="A1:C21"/>
  <sheetViews>
    <sheetView topLeftCell="A16" zoomScaleSheetLayoutView="100" workbookViewId="0">
      <selection activeCell="K14" sqref="K14"/>
    </sheetView>
  </sheetViews>
  <sheetFormatPr defaultColWidth="10" defaultRowHeight="14.25"/>
  <cols>
    <col min="1" max="1" width="49.140625" style="22" customWidth="1"/>
    <col min="2" max="3" width="20.140625" style="22" customWidth="1"/>
    <col min="4" max="16384" width="10" style="22"/>
  </cols>
  <sheetData>
    <row r="1" spans="1:3" ht="18" customHeight="1">
      <c r="A1" s="229" t="s">
        <v>1274</v>
      </c>
      <c r="B1" s="229"/>
      <c r="C1" s="229"/>
    </row>
    <row r="2" spans="1:3" ht="58.15" customHeight="1">
      <c r="A2" s="590" t="s">
        <v>1105</v>
      </c>
      <c r="B2" s="590"/>
      <c r="C2" s="590"/>
    </row>
    <row r="3" spans="1:3" ht="19.149999999999999" customHeight="1">
      <c r="A3" s="230"/>
      <c r="B3" s="230"/>
      <c r="C3" s="240" t="s">
        <v>208</v>
      </c>
    </row>
    <row r="4" spans="1:3" ht="21" customHeight="1">
      <c r="A4" s="581" t="s">
        <v>697</v>
      </c>
      <c r="B4" s="591" t="s">
        <v>1106</v>
      </c>
      <c r="C4" s="593" t="s">
        <v>696</v>
      </c>
    </row>
    <row r="5" spans="1:3" ht="21" customHeight="1">
      <c r="A5" s="582"/>
      <c r="B5" s="592"/>
      <c r="C5" s="594"/>
    </row>
    <row r="6" spans="1:3" ht="35.25" customHeight="1">
      <c r="A6" s="241" t="s">
        <v>1047</v>
      </c>
      <c r="B6" s="242">
        <f>B7+B8+B9+B10+B11+B16+B17+B18+B19+B20</f>
        <v>1000000</v>
      </c>
      <c r="C6" s="243"/>
    </row>
    <row r="7" spans="1:3" ht="35.25" customHeight="1">
      <c r="A7" s="244" t="s">
        <v>1107</v>
      </c>
      <c r="B7" s="245"/>
      <c r="C7" s="246"/>
    </row>
    <row r="8" spans="1:3" ht="38.25" customHeight="1">
      <c r="A8" s="244" t="s">
        <v>1108</v>
      </c>
      <c r="B8" s="245"/>
      <c r="C8" s="246"/>
    </row>
    <row r="9" spans="1:3" ht="38.25" customHeight="1">
      <c r="A9" s="244" t="s">
        <v>1109</v>
      </c>
      <c r="B9" s="245"/>
      <c r="C9" s="246"/>
    </row>
    <row r="10" spans="1:3" ht="38.25" customHeight="1">
      <c r="A10" s="244" t="s">
        <v>1110</v>
      </c>
      <c r="B10" s="245"/>
      <c r="C10" s="246"/>
    </row>
    <row r="11" spans="1:3" ht="38.25" customHeight="1">
      <c r="A11" s="244" t="s">
        <v>1111</v>
      </c>
      <c r="B11" s="245">
        <v>982113</v>
      </c>
      <c r="C11" s="246"/>
    </row>
    <row r="12" spans="1:3" ht="38.25" customHeight="1">
      <c r="A12" s="247" t="s">
        <v>1112</v>
      </c>
      <c r="B12" s="248">
        <v>982113</v>
      </c>
      <c r="C12" s="246"/>
    </row>
    <row r="13" spans="1:3" ht="38.25" customHeight="1">
      <c r="A13" s="247" t="s">
        <v>719</v>
      </c>
      <c r="B13" s="248"/>
      <c r="C13" s="246"/>
    </row>
    <row r="14" spans="1:3" ht="38.25" customHeight="1">
      <c r="A14" s="247" t="s">
        <v>1113</v>
      </c>
      <c r="B14" s="248"/>
      <c r="C14" s="246"/>
    </row>
    <row r="15" spans="1:3" ht="38.25" customHeight="1">
      <c r="A15" s="247" t="s">
        <v>724</v>
      </c>
      <c r="B15" s="248"/>
      <c r="C15" s="246"/>
    </row>
    <row r="16" spans="1:3" ht="38.25" customHeight="1">
      <c r="A16" s="249" t="s">
        <v>1114</v>
      </c>
      <c r="B16" s="250"/>
      <c r="C16" s="251"/>
    </row>
    <row r="17" spans="1:3" ht="38.25" customHeight="1">
      <c r="A17" s="244" t="s">
        <v>1115</v>
      </c>
      <c r="B17" s="245"/>
      <c r="C17" s="246"/>
    </row>
    <row r="18" spans="1:3" ht="38.25" customHeight="1">
      <c r="A18" s="244" t="s">
        <v>1116</v>
      </c>
      <c r="B18" s="245"/>
      <c r="C18" s="246"/>
    </row>
    <row r="19" spans="1:3" ht="38.25" customHeight="1">
      <c r="A19" s="244" t="s">
        <v>1117</v>
      </c>
      <c r="B19" s="245"/>
      <c r="C19" s="246"/>
    </row>
    <row r="20" spans="1:3" ht="38.25" customHeight="1">
      <c r="A20" s="244" t="s">
        <v>1118</v>
      </c>
      <c r="B20" s="245">
        <v>17887</v>
      </c>
      <c r="C20" s="246"/>
    </row>
    <row r="21" spans="1:3" ht="38.25" customHeight="1">
      <c r="A21" s="237"/>
      <c r="B21" s="252"/>
      <c r="C21" s="239"/>
    </row>
  </sheetData>
  <mergeCells count="4">
    <mergeCell ref="A2:C2"/>
    <mergeCell ref="A4:A5"/>
    <mergeCell ref="B4:B5"/>
    <mergeCell ref="C4:C5"/>
  </mergeCells>
  <phoneticPr fontId="26" type="noConversion"/>
  <dataValidations count="1">
    <dataValidation type="whole" allowBlank="1" showInputMessage="1" showErrorMessage="1" sqref="B12:B15">
      <formula1>-10000000000</formula1>
      <formula2>10000000000</formula2>
    </dataValidation>
  </dataValidations>
  <pageMargins left="0.78740157480314965" right="0.39370078740157483" top="0.39370078740157483" bottom="0.39370078740157483" header="0.11811023622047245" footer="0.11811023622047245"/>
  <pageSetup paperSize="9" orientation="portrait" r:id="rId1"/>
</worksheet>
</file>

<file path=xl/worksheets/sheet24.xml><?xml version="1.0" encoding="utf-8"?>
<worksheet xmlns="http://schemas.openxmlformats.org/spreadsheetml/2006/main" xmlns:r="http://schemas.openxmlformats.org/officeDocument/2006/relationships">
  <sheetPr enableFormatConditionsCalculation="0">
    <tabColor theme="8" tint="0.59999389629810485"/>
  </sheetPr>
  <dimension ref="A1:C14"/>
  <sheetViews>
    <sheetView zoomScaleSheetLayoutView="100" workbookViewId="0">
      <selection activeCell="B7" sqref="B7"/>
    </sheetView>
  </sheetViews>
  <sheetFormatPr defaultColWidth="10" defaultRowHeight="14.25"/>
  <cols>
    <col min="1" max="1" width="32.140625" style="22" customWidth="1"/>
    <col min="2" max="2" width="21.42578125" style="22" customWidth="1"/>
    <col min="3" max="3" width="50" style="22" customWidth="1"/>
    <col min="4" max="16384" width="10" style="22"/>
  </cols>
  <sheetData>
    <row r="1" spans="1:3" ht="18" customHeight="1">
      <c r="A1" s="229" t="s">
        <v>1275</v>
      </c>
      <c r="B1" s="229"/>
      <c r="C1" s="229"/>
    </row>
    <row r="2" spans="1:3" ht="38.25" customHeight="1">
      <c r="A2" s="578" t="s">
        <v>1119</v>
      </c>
      <c r="B2" s="578"/>
      <c r="C2" s="578"/>
    </row>
    <row r="3" spans="1:3" ht="19.149999999999999" customHeight="1">
      <c r="A3" s="230"/>
      <c r="B3" s="230"/>
      <c r="C3" s="231" t="s">
        <v>208</v>
      </c>
    </row>
    <row r="4" spans="1:3" ht="15.75" customHeight="1">
      <c r="A4" s="581" t="s">
        <v>1027</v>
      </c>
      <c r="B4" s="591" t="s">
        <v>1106</v>
      </c>
      <c r="C4" s="593" t="s">
        <v>696</v>
      </c>
    </row>
    <row r="5" spans="1:3" ht="18.75" customHeight="1">
      <c r="A5" s="582"/>
      <c r="B5" s="592"/>
      <c r="C5" s="594"/>
    </row>
    <row r="6" spans="1:3" ht="54" customHeight="1">
      <c r="A6" s="169" t="s">
        <v>1120</v>
      </c>
      <c r="B6" s="232">
        <v>15000</v>
      </c>
      <c r="C6" s="233" t="s">
        <v>1121</v>
      </c>
    </row>
    <row r="7" spans="1:3" ht="54" customHeight="1">
      <c r="A7" s="169" t="s">
        <v>1122</v>
      </c>
      <c r="B7" s="232">
        <v>80000</v>
      </c>
      <c r="C7" s="233" t="s">
        <v>1123</v>
      </c>
    </row>
    <row r="8" spans="1:3" ht="54" customHeight="1">
      <c r="A8" s="169" t="s">
        <v>1124</v>
      </c>
      <c r="B8" s="232">
        <v>5500</v>
      </c>
      <c r="C8" s="233" t="s">
        <v>1125</v>
      </c>
    </row>
    <row r="9" spans="1:3" ht="54" customHeight="1">
      <c r="A9" s="169" t="s">
        <v>1126</v>
      </c>
      <c r="B9" s="232">
        <v>4000</v>
      </c>
      <c r="C9" s="233" t="s">
        <v>1127</v>
      </c>
    </row>
    <row r="10" spans="1:3" ht="54" customHeight="1">
      <c r="A10" s="169" t="s">
        <v>1128</v>
      </c>
      <c r="B10" s="232">
        <v>50000</v>
      </c>
      <c r="C10" s="233" t="s">
        <v>1129</v>
      </c>
    </row>
    <row r="11" spans="1:3" ht="54" customHeight="1">
      <c r="A11" s="169" t="s">
        <v>1130</v>
      </c>
      <c r="B11" s="232">
        <v>827613</v>
      </c>
      <c r="C11" s="233" t="s">
        <v>1131</v>
      </c>
    </row>
    <row r="12" spans="1:3" ht="54" customHeight="1">
      <c r="A12" s="169" t="s">
        <v>1130</v>
      </c>
      <c r="B12" s="232">
        <v>17887</v>
      </c>
      <c r="C12" s="233" t="s">
        <v>1132</v>
      </c>
    </row>
    <row r="13" spans="1:3" ht="54" customHeight="1">
      <c r="A13" s="234" t="s">
        <v>1047</v>
      </c>
      <c r="B13" s="235">
        <f>SUM(B6:B12)</f>
        <v>1000000</v>
      </c>
      <c r="C13" s="236"/>
    </row>
    <row r="14" spans="1:3" ht="54" customHeight="1">
      <c r="A14" s="237"/>
      <c r="B14" s="238"/>
      <c r="C14" s="239"/>
    </row>
  </sheetData>
  <mergeCells count="4">
    <mergeCell ref="A2:C2"/>
    <mergeCell ref="A4:A5"/>
    <mergeCell ref="B4:B5"/>
    <mergeCell ref="C4:C5"/>
  </mergeCells>
  <phoneticPr fontId="26" type="noConversion"/>
  <pageMargins left="0.39370078740157483" right="0.39370078740157483" top="0.39370078740157483" bottom="0.39370078740157483" header="0.11811023622047245" footer="0.11811023622047245"/>
  <pageSetup paperSize="9" scale="90" orientation="portrait" r:id="rId1"/>
</worksheet>
</file>

<file path=xl/worksheets/sheet25.xml><?xml version="1.0" encoding="utf-8"?>
<worksheet xmlns="http://schemas.openxmlformats.org/spreadsheetml/2006/main" xmlns:r="http://schemas.openxmlformats.org/officeDocument/2006/relationships">
  <sheetPr enableFormatConditionsCalculation="0">
    <tabColor theme="8" tint="0.59999389629810485"/>
  </sheetPr>
  <dimension ref="A1:IV177"/>
  <sheetViews>
    <sheetView zoomScaleSheetLayoutView="100" workbookViewId="0">
      <selection activeCell="D7" sqref="D7"/>
    </sheetView>
  </sheetViews>
  <sheetFormatPr defaultColWidth="10" defaultRowHeight="14.25"/>
  <cols>
    <col min="1" max="1" width="45" style="186" customWidth="1"/>
    <col min="2" max="2" width="17.42578125" style="113" customWidth="1"/>
    <col min="3" max="3" width="17.42578125" style="215" customWidth="1"/>
    <col min="4" max="4" width="14.85546875" style="114" customWidth="1"/>
    <col min="5" max="241" width="10" style="186"/>
    <col min="242" max="16384" width="10" style="188"/>
  </cols>
  <sheetData>
    <row r="1" spans="1:256" s="179" customFormat="1" ht="24" customHeight="1">
      <c r="A1" s="189" t="s">
        <v>1276</v>
      </c>
      <c r="B1" s="190"/>
      <c r="C1" s="216"/>
      <c r="D1" s="217"/>
    </row>
    <row r="2" spans="1:256" s="180" customFormat="1" ht="45" customHeight="1">
      <c r="A2" s="595" t="s">
        <v>1133</v>
      </c>
      <c r="B2" s="595"/>
      <c r="C2" s="595"/>
      <c r="D2" s="595"/>
    </row>
    <row r="3" spans="1:256" s="181" customFormat="1" ht="27.75" customHeight="1">
      <c r="A3" s="192"/>
      <c r="B3" s="218"/>
      <c r="C3" s="219"/>
      <c r="D3" s="220" t="s">
        <v>208</v>
      </c>
    </row>
    <row r="4" spans="1:256" s="109" customFormat="1" ht="45.75" customHeight="1">
      <c r="A4" s="221" t="s">
        <v>862</v>
      </c>
      <c r="B4" s="148" t="s">
        <v>211</v>
      </c>
      <c r="C4" s="195" t="s">
        <v>845</v>
      </c>
      <c r="D4" s="196" t="s">
        <v>863</v>
      </c>
    </row>
    <row r="5" spans="1:256" s="214" customFormat="1" ht="34.5" customHeight="1">
      <c r="A5" s="200" t="s">
        <v>802</v>
      </c>
      <c r="B5" s="198">
        <v>1114</v>
      </c>
      <c r="C5" s="198">
        <v>2409</v>
      </c>
      <c r="D5" s="222">
        <f>(C5-B5)/B5</f>
        <v>1.1624775583482945</v>
      </c>
    </row>
    <row r="6" spans="1:256" s="214" customFormat="1" ht="34.5" customHeight="1">
      <c r="A6" s="200" t="s">
        <v>804</v>
      </c>
      <c r="B6" s="198">
        <f>B7</f>
        <v>2081</v>
      </c>
      <c r="C6" s="198">
        <v>2000</v>
      </c>
      <c r="D6" s="222">
        <f>(C6-B6)/B6</f>
        <v>-3.8923594425756845E-2</v>
      </c>
    </row>
    <row r="7" spans="1:256" s="214" customFormat="1" ht="34.5" customHeight="1">
      <c r="A7" s="200" t="s">
        <v>806</v>
      </c>
      <c r="B7" s="198">
        <v>2081</v>
      </c>
      <c r="C7" s="198">
        <v>2000</v>
      </c>
      <c r="D7" s="222">
        <f>(C7-B7)/B7</f>
        <v>-3.8923594425756845E-2</v>
      </c>
    </row>
    <row r="8" spans="1:256" s="214" customFormat="1" ht="34.5" customHeight="1">
      <c r="A8" s="200" t="s">
        <v>808</v>
      </c>
      <c r="B8" s="198"/>
      <c r="D8" s="222"/>
    </row>
    <row r="9" spans="1:256" s="214" customFormat="1" ht="34.5" customHeight="1">
      <c r="A9" s="200" t="s">
        <v>810</v>
      </c>
      <c r="B9" s="198"/>
      <c r="C9" s="198"/>
      <c r="D9" s="222"/>
    </row>
    <row r="10" spans="1:256" s="214" customFormat="1" ht="34.5" customHeight="1">
      <c r="A10" s="201" t="s">
        <v>812</v>
      </c>
      <c r="B10" s="198">
        <v>0</v>
      </c>
      <c r="C10" s="198"/>
      <c r="D10" s="222"/>
    </row>
    <row r="11" spans="1:256" s="214" customFormat="1" ht="34.5" customHeight="1">
      <c r="A11" s="201" t="s">
        <v>1134</v>
      </c>
      <c r="B11" s="198">
        <v>0</v>
      </c>
      <c r="C11" s="198">
        <v>0</v>
      </c>
      <c r="D11" s="222"/>
    </row>
    <row r="12" spans="1:256" s="214" customFormat="1" ht="34.5" customHeight="1">
      <c r="A12" s="202" t="s">
        <v>817</v>
      </c>
      <c r="B12" s="203">
        <f>B5+B6+B8+B9+B10+B11</f>
        <v>3195</v>
      </c>
      <c r="C12" s="203">
        <f>C5+C6+C8+C9+C10+C11</f>
        <v>4409</v>
      </c>
      <c r="D12" s="223">
        <f>(C12-B12)/B12</f>
        <v>0.37996870109546166</v>
      </c>
    </row>
    <row r="13" spans="1:256" s="185" customFormat="1" ht="34.5" customHeight="1">
      <c r="A13" s="224" t="s">
        <v>776</v>
      </c>
      <c r="B13" s="157">
        <f>B14+B15</f>
        <v>305</v>
      </c>
      <c r="C13" s="157">
        <f>C14+C15</f>
        <v>159</v>
      </c>
      <c r="D13" s="223">
        <f>(C13-B13)/B13</f>
        <v>-0.47868852459016392</v>
      </c>
      <c r="IH13" s="213"/>
      <c r="II13" s="213"/>
      <c r="IJ13" s="213"/>
      <c r="IK13" s="213"/>
      <c r="IL13" s="213"/>
      <c r="IM13" s="213"/>
      <c r="IN13" s="213"/>
      <c r="IO13" s="213"/>
      <c r="IP13" s="213"/>
      <c r="IQ13" s="213"/>
      <c r="IR13" s="213"/>
      <c r="IS13" s="213"/>
      <c r="IT13" s="213"/>
      <c r="IU13" s="213"/>
      <c r="IV13" s="213"/>
    </row>
    <row r="14" spans="1:256" s="186" customFormat="1" ht="34.5" customHeight="1">
      <c r="A14" s="225" t="s">
        <v>1073</v>
      </c>
      <c r="B14" s="129">
        <v>236</v>
      </c>
      <c r="C14" s="129"/>
      <c r="D14" s="222">
        <f>(C14-B14)/B14</f>
        <v>-1</v>
      </c>
      <c r="IH14" s="188"/>
      <c r="II14" s="188"/>
      <c r="IJ14" s="188"/>
      <c r="IK14" s="188"/>
      <c r="IL14" s="188"/>
      <c r="IM14" s="188"/>
      <c r="IN14" s="188"/>
      <c r="IO14" s="188"/>
      <c r="IP14" s="188"/>
      <c r="IQ14" s="188"/>
      <c r="IR14" s="188"/>
      <c r="IS14" s="188"/>
      <c r="IT14" s="188"/>
      <c r="IU14" s="188"/>
      <c r="IV14" s="188"/>
    </row>
    <row r="15" spans="1:256" s="187" customFormat="1" ht="34.5" customHeight="1">
      <c r="A15" s="225" t="s">
        <v>1135</v>
      </c>
      <c r="B15" s="226">
        <v>69</v>
      </c>
      <c r="C15" s="226">
        <v>159</v>
      </c>
      <c r="D15" s="222">
        <f>(C15-B15)/B15</f>
        <v>1.3043478260869565</v>
      </c>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row>
    <row r="16" spans="1:256" s="213" customFormat="1" ht="34.5" customHeight="1">
      <c r="A16" s="227" t="s">
        <v>795</v>
      </c>
      <c r="B16" s="136">
        <f>B13+B12</f>
        <v>3500</v>
      </c>
      <c r="C16" s="136">
        <f>C13+C12</f>
        <v>4568</v>
      </c>
      <c r="D16" s="228">
        <f>(C16-B16)/B16</f>
        <v>0.30514285714285716</v>
      </c>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c r="CB16" s="185"/>
      <c r="CC16" s="185"/>
      <c r="CD16" s="185"/>
      <c r="CE16" s="185"/>
      <c r="CF16" s="185"/>
      <c r="CG16" s="185"/>
      <c r="CH16" s="185"/>
      <c r="CI16" s="185"/>
      <c r="CJ16" s="185"/>
      <c r="CK16" s="185"/>
      <c r="CL16" s="185"/>
      <c r="CM16" s="185"/>
      <c r="CN16" s="185"/>
      <c r="CO16" s="185"/>
      <c r="CP16" s="185"/>
      <c r="CQ16" s="185"/>
      <c r="CR16" s="185"/>
      <c r="CS16" s="185"/>
      <c r="CT16" s="185"/>
      <c r="CU16" s="185"/>
      <c r="CV16" s="185"/>
      <c r="CW16" s="185"/>
      <c r="CX16" s="185"/>
      <c r="CY16" s="185"/>
      <c r="CZ16" s="185"/>
      <c r="DA16" s="185"/>
      <c r="DB16" s="185"/>
      <c r="DC16" s="185"/>
      <c r="DD16" s="185"/>
      <c r="DE16" s="185"/>
      <c r="DF16" s="185"/>
      <c r="DG16" s="185"/>
      <c r="DH16" s="185"/>
      <c r="DI16" s="185"/>
      <c r="DJ16" s="185"/>
      <c r="DK16" s="185"/>
      <c r="DL16" s="185"/>
      <c r="DM16" s="185"/>
      <c r="DN16" s="185"/>
      <c r="DO16" s="185"/>
      <c r="DP16" s="185"/>
      <c r="DQ16" s="185"/>
      <c r="DR16" s="185"/>
      <c r="DS16" s="185"/>
      <c r="DT16" s="185"/>
      <c r="DU16" s="185"/>
      <c r="DV16" s="185"/>
      <c r="DW16" s="185"/>
      <c r="DX16" s="185"/>
      <c r="DY16" s="185"/>
      <c r="DZ16" s="185"/>
      <c r="EA16" s="185"/>
      <c r="EB16" s="185"/>
      <c r="EC16" s="185"/>
      <c r="ED16" s="185"/>
      <c r="EE16" s="185"/>
      <c r="EF16" s="185"/>
      <c r="EG16" s="185"/>
      <c r="EH16" s="185"/>
      <c r="EI16" s="185"/>
      <c r="EJ16" s="185"/>
      <c r="EK16" s="185"/>
      <c r="EL16" s="185"/>
      <c r="EM16" s="185"/>
      <c r="EN16" s="185"/>
      <c r="EO16" s="185"/>
      <c r="EP16" s="185"/>
      <c r="EQ16" s="185"/>
      <c r="ER16" s="185"/>
      <c r="ES16" s="185"/>
      <c r="ET16" s="185"/>
      <c r="EU16" s="185"/>
      <c r="EV16" s="185"/>
      <c r="EW16" s="185"/>
      <c r="EX16" s="185"/>
      <c r="EY16" s="185"/>
      <c r="EZ16" s="185"/>
      <c r="FA16" s="185"/>
      <c r="FB16" s="185"/>
      <c r="FC16" s="185"/>
      <c r="FD16" s="185"/>
      <c r="FE16" s="185"/>
      <c r="FF16" s="185"/>
      <c r="FG16" s="185"/>
      <c r="FH16" s="185"/>
      <c r="FI16" s="185"/>
      <c r="FJ16" s="185"/>
      <c r="FK16" s="185"/>
      <c r="FL16" s="185"/>
      <c r="FM16" s="185"/>
      <c r="FN16" s="185"/>
      <c r="FO16" s="185"/>
      <c r="FP16" s="185"/>
      <c r="FQ16" s="185"/>
      <c r="FR16" s="185"/>
      <c r="FS16" s="185"/>
      <c r="FT16" s="185"/>
      <c r="FU16" s="185"/>
      <c r="FV16" s="185"/>
      <c r="FW16" s="185"/>
      <c r="FX16" s="185"/>
      <c r="FY16" s="185"/>
      <c r="FZ16" s="185"/>
      <c r="GA16" s="185"/>
      <c r="GB16" s="185"/>
      <c r="GC16" s="185"/>
      <c r="GD16" s="185"/>
      <c r="GE16" s="185"/>
      <c r="GF16" s="185"/>
      <c r="GG16" s="185"/>
      <c r="GH16" s="185"/>
      <c r="GI16" s="185"/>
      <c r="GJ16" s="185"/>
      <c r="GK16" s="185"/>
      <c r="GL16" s="185"/>
      <c r="GM16" s="185"/>
      <c r="GN16" s="185"/>
      <c r="GO16" s="185"/>
      <c r="GP16" s="185"/>
      <c r="GQ16" s="185"/>
      <c r="GR16" s="185"/>
      <c r="GS16" s="185"/>
      <c r="GT16" s="185"/>
      <c r="GU16" s="185"/>
      <c r="GV16" s="185"/>
      <c r="GW16" s="185"/>
      <c r="GX16" s="185"/>
      <c r="GY16" s="185"/>
      <c r="GZ16" s="185"/>
      <c r="HA16" s="185"/>
      <c r="HB16" s="185"/>
      <c r="HC16" s="185"/>
      <c r="HD16" s="185"/>
      <c r="HE16" s="185"/>
      <c r="HF16" s="185"/>
      <c r="HG16" s="185"/>
      <c r="HH16" s="185"/>
      <c r="HI16" s="185"/>
      <c r="HJ16" s="185"/>
      <c r="HK16" s="185"/>
      <c r="HL16" s="185"/>
      <c r="HM16" s="185"/>
      <c r="HN16" s="185"/>
      <c r="HO16" s="185"/>
      <c r="HP16" s="185"/>
      <c r="HQ16" s="185"/>
      <c r="HR16" s="185"/>
      <c r="HS16" s="185"/>
      <c r="HT16" s="185"/>
      <c r="HU16" s="185"/>
      <c r="HV16" s="185"/>
      <c r="HW16" s="185"/>
      <c r="HX16" s="185"/>
      <c r="HY16" s="185"/>
      <c r="HZ16" s="185"/>
      <c r="IA16" s="185"/>
      <c r="IB16" s="185"/>
      <c r="IC16" s="185"/>
      <c r="ID16" s="185"/>
      <c r="IE16" s="185"/>
      <c r="IF16" s="185"/>
      <c r="IG16" s="185"/>
    </row>
    <row r="17" spans="2:256" s="186" customFormat="1">
      <c r="B17" s="113"/>
      <c r="C17" s="215"/>
      <c r="D17" s="114"/>
      <c r="IH17" s="188"/>
      <c r="II17" s="188"/>
      <c r="IJ17" s="188"/>
      <c r="IK17" s="188"/>
      <c r="IL17" s="188"/>
      <c r="IM17" s="188"/>
      <c r="IN17" s="188"/>
      <c r="IO17" s="188"/>
      <c r="IP17" s="188"/>
      <c r="IQ17" s="188"/>
      <c r="IR17" s="188"/>
      <c r="IS17" s="188"/>
      <c r="IT17" s="188"/>
      <c r="IU17" s="188"/>
      <c r="IV17" s="188"/>
    </row>
    <row r="18" spans="2:256" s="186" customFormat="1">
      <c r="B18" s="113"/>
      <c r="C18" s="215"/>
      <c r="D18" s="114"/>
      <c r="IH18" s="188"/>
      <c r="II18" s="188"/>
      <c r="IJ18" s="188"/>
      <c r="IK18" s="188"/>
      <c r="IL18" s="188"/>
      <c r="IM18" s="188"/>
      <c r="IN18" s="188"/>
      <c r="IO18" s="188"/>
      <c r="IP18" s="188"/>
      <c r="IQ18" s="188"/>
      <c r="IR18" s="188"/>
      <c r="IS18" s="188"/>
      <c r="IT18" s="188"/>
      <c r="IU18" s="188"/>
      <c r="IV18" s="188"/>
    </row>
    <row r="19" spans="2:256" s="186" customFormat="1">
      <c r="B19" s="113"/>
      <c r="C19" s="215"/>
      <c r="D19" s="114"/>
      <c r="IH19" s="188"/>
      <c r="II19" s="188"/>
      <c r="IJ19" s="188"/>
      <c r="IK19" s="188"/>
      <c r="IL19" s="188"/>
      <c r="IM19" s="188"/>
      <c r="IN19" s="188"/>
      <c r="IO19" s="188"/>
      <c r="IP19" s="188"/>
      <c r="IQ19" s="188"/>
      <c r="IR19" s="188"/>
      <c r="IS19" s="188"/>
      <c r="IT19" s="188"/>
      <c r="IU19" s="188"/>
      <c r="IV19" s="188"/>
    </row>
    <row r="20" spans="2:256" s="186" customFormat="1">
      <c r="B20" s="113"/>
      <c r="C20" s="215"/>
      <c r="D20" s="114"/>
      <c r="IH20" s="188"/>
      <c r="II20" s="188"/>
      <c r="IJ20" s="188"/>
      <c r="IK20" s="188"/>
      <c r="IL20" s="188"/>
      <c r="IM20" s="188"/>
      <c r="IN20" s="188"/>
      <c r="IO20" s="188"/>
      <c r="IP20" s="188"/>
      <c r="IQ20" s="188"/>
      <c r="IR20" s="188"/>
      <c r="IS20" s="188"/>
      <c r="IT20" s="188"/>
      <c r="IU20" s="188"/>
      <c r="IV20" s="188"/>
    </row>
    <row r="21" spans="2:256" s="186" customFormat="1">
      <c r="B21" s="113"/>
      <c r="C21" s="215"/>
      <c r="D21" s="114"/>
      <c r="IH21" s="188"/>
      <c r="II21" s="188"/>
      <c r="IJ21" s="188"/>
      <c r="IK21" s="188"/>
      <c r="IL21" s="188"/>
      <c r="IM21" s="188"/>
      <c r="IN21" s="188"/>
      <c r="IO21" s="188"/>
      <c r="IP21" s="188"/>
      <c r="IQ21" s="188"/>
      <c r="IR21" s="188"/>
      <c r="IS21" s="188"/>
      <c r="IT21" s="188"/>
      <c r="IU21" s="188"/>
      <c r="IV21" s="188"/>
    </row>
    <row r="22" spans="2:256" s="186" customFormat="1">
      <c r="B22" s="113"/>
      <c r="C22" s="215"/>
      <c r="D22" s="114"/>
      <c r="IH22" s="188"/>
      <c r="II22" s="188"/>
      <c r="IJ22" s="188"/>
      <c r="IK22" s="188"/>
      <c r="IL22" s="188"/>
      <c r="IM22" s="188"/>
      <c r="IN22" s="188"/>
      <c r="IO22" s="188"/>
      <c r="IP22" s="188"/>
      <c r="IQ22" s="188"/>
      <c r="IR22" s="188"/>
      <c r="IS22" s="188"/>
      <c r="IT22" s="188"/>
      <c r="IU22" s="188"/>
      <c r="IV22" s="188"/>
    </row>
    <row r="23" spans="2:256" s="186" customFormat="1">
      <c r="B23" s="113"/>
      <c r="C23" s="215"/>
      <c r="D23" s="114"/>
      <c r="IH23" s="188"/>
      <c r="II23" s="188"/>
      <c r="IJ23" s="188"/>
      <c r="IK23" s="188"/>
      <c r="IL23" s="188"/>
      <c r="IM23" s="188"/>
      <c r="IN23" s="188"/>
      <c r="IO23" s="188"/>
      <c r="IP23" s="188"/>
      <c r="IQ23" s="188"/>
      <c r="IR23" s="188"/>
      <c r="IS23" s="188"/>
      <c r="IT23" s="188"/>
      <c r="IU23" s="188"/>
      <c r="IV23" s="188"/>
    </row>
    <row r="24" spans="2:256" s="186" customFormat="1">
      <c r="B24" s="113"/>
      <c r="C24" s="215"/>
      <c r="D24" s="114"/>
      <c r="IH24" s="188"/>
      <c r="II24" s="188"/>
      <c r="IJ24" s="188"/>
      <c r="IK24" s="188"/>
      <c r="IL24" s="188"/>
      <c r="IM24" s="188"/>
      <c r="IN24" s="188"/>
      <c r="IO24" s="188"/>
      <c r="IP24" s="188"/>
      <c r="IQ24" s="188"/>
      <c r="IR24" s="188"/>
      <c r="IS24" s="188"/>
      <c r="IT24" s="188"/>
      <c r="IU24" s="188"/>
      <c r="IV24" s="188"/>
    </row>
    <row r="25" spans="2:256" s="186" customFormat="1">
      <c r="B25" s="113"/>
      <c r="C25" s="215"/>
      <c r="D25" s="114"/>
      <c r="IH25" s="188"/>
      <c r="II25" s="188"/>
      <c r="IJ25" s="188"/>
      <c r="IK25" s="188"/>
      <c r="IL25" s="188"/>
      <c r="IM25" s="188"/>
      <c r="IN25" s="188"/>
      <c r="IO25" s="188"/>
      <c r="IP25" s="188"/>
      <c r="IQ25" s="188"/>
      <c r="IR25" s="188"/>
      <c r="IS25" s="188"/>
      <c r="IT25" s="188"/>
      <c r="IU25" s="188"/>
      <c r="IV25" s="188"/>
    </row>
    <row r="26" spans="2:256" s="186" customFormat="1">
      <c r="B26" s="113"/>
      <c r="C26" s="215"/>
      <c r="D26" s="114"/>
      <c r="IH26" s="188"/>
      <c r="II26" s="188"/>
      <c r="IJ26" s="188"/>
      <c r="IK26" s="188"/>
      <c r="IL26" s="188"/>
      <c r="IM26" s="188"/>
      <c r="IN26" s="188"/>
      <c r="IO26" s="188"/>
      <c r="IP26" s="188"/>
      <c r="IQ26" s="188"/>
      <c r="IR26" s="188"/>
      <c r="IS26" s="188"/>
      <c r="IT26" s="188"/>
      <c r="IU26" s="188"/>
      <c r="IV26" s="188"/>
    </row>
    <row r="27" spans="2:256" s="186" customFormat="1">
      <c r="B27" s="113"/>
      <c r="C27" s="215"/>
      <c r="D27" s="114"/>
      <c r="IH27" s="188"/>
      <c r="II27" s="188"/>
      <c r="IJ27" s="188"/>
      <c r="IK27" s="188"/>
      <c r="IL27" s="188"/>
      <c r="IM27" s="188"/>
      <c r="IN27" s="188"/>
      <c r="IO27" s="188"/>
      <c r="IP27" s="188"/>
      <c r="IQ27" s="188"/>
      <c r="IR27" s="188"/>
      <c r="IS27" s="188"/>
      <c r="IT27" s="188"/>
      <c r="IU27" s="188"/>
      <c r="IV27" s="188"/>
    </row>
    <row r="28" spans="2:256" s="186" customFormat="1">
      <c r="B28" s="113"/>
      <c r="C28" s="215"/>
      <c r="D28" s="114"/>
      <c r="IH28" s="188"/>
      <c r="II28" s="188"/>
      <c r="IJ28" s="188"/>
      <c r="IK28" s="188"/>
      <c r="IL28" s="188"/>
      <c r="IM28" s="188"/>
      <c r="IN28" s="188"/>
      <c r="IO28" s="188"/>
      <c r="IP28" s="188"/>
      <c r="IQ28" s="188"/>
      <c r="IR28" s="188"/>
      <c r="IS28" s="188"/>
      <c r="IT28" s="188"/>
      <c r="IU28" s="188"/>
      <c r="IV28" s="188"/>
    </row>
    <row r="29" spans="2:256" s="186" customFormat="1">
      <c r="B29" s="113"/>
      <c r="C29" s="215"/>
      <c r="D29" s="114"/>
      <c r="IH29" s="188"/>
      <c r="II29" s="188"/>
      <c r="IJ29" s="188"/>
      <c r="IK29" s="188"/>
      <c r="IL29" s="188"/>
      <c r="IM29" s="188"/>
      <c r="IN29" s="188"/>
      <c r="IO29" s="188"/>
      <c r="IP29" s="188"/>
      <c r="IQ29" s="188"/>
      <c r="IR29" s="188"/>
      <c r="IS29" s="188"/>
      <c r="IT29" s="188"/>
      <c r="IU29" s="188"/>
      <c r="IV29" s="188"/>
    </row>
    <row r="30" spans="2:256" s="186" customFormat="1">
      <c r="B30" s="113"/>
      <c r="C30" s="215"/>
      <c r="D30" s="114"/>
      <c r="IH30" s="188"/>
      <c r="II30" s="188"/>
      <c r="IJ30" s="188"/>
      <c r="IK30" s="188"/>
      <c r="IL30" s="188"/>
      <c r="IM30" s="188"/>
      <c r="IN30" s="188"/>
      <c r="IO30" s="188"/>
      <c r="IP30" s="188"/>
      <c r="IQ30" s="188"/>
      <c r="IR30" s="188"/>
      <c r="IS30" s="188"/>
      <c r="IT30" s="188"/>
      <c r="IU30" s="188"/>
      <c r="IV30" s="188"/>
    </row>
    <row r="31" spans="2:256" s="186" customFormat="1">
      <c r="B31" s="113"/>
      <c r="C31" s="215"/>
      <c r="D31" s="114"/>
      <c r="IH31" s="188"/>
      <c r="II31" s="188"/>
      <c r="IJ31" s="188"/>
      <c r="IK31" s="188"/>
      <c r="IL31" s="188"/>
      <c r="IM31" s="188"/>
      <c r="IN31" s="188"/>
      <c r="IO31" s="188"/>
      <c r="IP31" s="188"/>
      <c r="IQ31" s="188"/>
      <c r="IR31" s="188"/>
      <c r="IS31" s="188"/>
      <c r="IT31" s="188"/>
      <c r="IU31" s="188"/>
      <c r="IV31" s="188"/>
    </row>
    <row r="32" spans="2:256" s="186" customFormat="1">
      <c r="B32" s="113"/>
      <c r="C32" s="215"/>
      <c r="D32" s="114"/>
      <c r="IH32" s="188"/>
      <c r="II32" s="188"/>
      <c r="IJ32" s="188"/>
      <c r="IK32" s="188"/>
      <c r="IL32" s="188"/>
      <c r="IM32" s="188"/>
      <c r="IN32" s="188"/>
      <c r="IO32" s="188"/>
      <c r="IP32" s="188"/>
      <c r="IQ32" s="188"/>
      <c r="IR32" s="188"/>
      <c r="IS32" s="188"/>
      <c r="IT32" s="188"/>
      <c r="IU32" s="188"/>
      <c r="IV32" s="188"/>
    </row>
    <row r="33" spans="2:256" s="186" customFormat="1">
      <c r="B33" s="113"/>
      <c r="C33" s="215"/>
      <c r="D33" s="114"/>
      <c r="IH33" s="188"/>
      <c r="II33" s="188"/>
      <c r="IJ33" s="188"/>
      <c r="IK33" s="188"/>
      <c r="IL33" s="188"/>
      <c r="IM33" s="188"/>
      <c r="IN33" s="188"/>
      <c r="IO33" s="188"/>
      <c r="IP33" s="188"/>
      <c r="IQ33" s="188"/>
      <c r="IR33" s="188"/>
      <c r="IS33" s="188"/>
      <c r="IT33" s="188"/>
      <c r="IU33" s="188"/>
      <c r="IV33" s="188"/>
    </row>
    <row r="34" spans="2:256" s="186" customFormat="1">
      <c r="B34" s="113"/>
      <c r="C34" s="215"/>
      <c r="D34" s="114"/>
      <c r="IH34" s="188"/>
      <c r="II34" s="188"/>
      <c r="IJ34" s="188"/>
      <c r="IK34" s="188"/>
      <c r="IL34" s="188"/>
      <c r="IM34" s="188"/>
      <c r="IN34" s="188"/>
      <c r="IO34" s="188"/>
      <c r="IP34" s="188"/>
      <c r="IQ34" s="188"/>
      <c r="IR34" s="188"/>
      <c r="IS34" s="188"/>
      <c r="IT34" s="188"/>
      <c r="IU34" s="188"/>
      <c r="IV34" s="188"/>
    </row>
    <row r="35" spans="2:256" s="186" customFormat="1">
      <c r="B35" s="113"/>
      <c r="C35" s="215"/>
      <c r="D35" s="114"/>
      <c r="IH35" s="188"/>
      <c r="II35" s="188"/>
      <c r="IJ35" s="188"/>
      <c r="IK35" s="188"/>
      <c r="IL35" s="188"/>
      <c r="IM35" s="188"/>
      <c r="IN35" s="188"/>
      <c r="IO35" s="188"/>
      <c r="IP35" s="188"/>
      <c r="IQ35" s="188"/>
      <c r="IR35" s="188"/>
      <c r="IS35" s="188"/>
      <c r="IT35" s="188"/>
      <c r="IU35" s="188"/>
      <c r="IV35" s="188"/>
    </row>
    <row r="36" spans="2:256" s="186" customFormat="1">
      <c r="B36" s="113"/>
      <c r="C36" s="215"/>
      <c r="D36" s="114"/>
      <c r="IH36" s="188"/>
      <c r="II36" s="188"/>
      <c r="IJ36" s="188"/>
      <c r="IK36" s="188"/>
      <c r="IL36" s="188"/>
      <c r="IM36" s="188"/>
      <c r="IN36" s="188"/>
      <c r="IO36" s="188"/>
      <c r="IP36" s="188"/>
      <c r="IQ36" s="188"/>
      <c r="IR36" s="188"/>
      <c r="IS36" s="188"/>
      <c r="IT36" s="188"/>
      <c r="IU36" s="188"/>
      <c r="IV36" s="188"/>
    </row>
    <row r="37" spans="2:256" s="186" customFormat="1">
      <c r="B37" s="113"/>
      <c r="C37" s="215"/>
      <c r="D37" s="114"/>
      <c r="IH37" s="188"/>
      <c r="II37" s="188"/>
      <c r="IJ37" s="188"/>
      <c r="IK37" s="188"/>
      <c r="IL37" s="188"/>
      <c r="IM37" s="188"/>
      <c r="IN37" s="188"/>
      <c r="IO37" s="188"/>
      <c r="IP37" s="188"/>
      <c r="IQ37" s="188"/>
      <c r="IR37" s="188"/>
      <c r="IS37" s="188"/>
      <c r="IT37" s="188"/>
      <c r="IU37" s="188"/>
      <c r="IV37" s="188"/>
    </row>
    <row r="38" spans="2:256" s="186" customFormat="1">
      <c r="B38" s="113"/>
      <c r="C38" s="215"/>
      <c r="D38" s="114"/>
      <c r="IH38" s="188"/>
      <c r="II38" s="188"/>
      <c r="IJ38" s="188"/>
      <c r="IK38" s="188"/>
      <c r="IL38" s="188"/>
      <c r="IM38" s="188"/>
      <c r="IN38" s="188"/>
      <c r="IO38" s="188"/>
      <c r="IP38" s="188"/>
      <c r="IQ38" s="188"/>
      <c r="IR38" s="188"/>
      <c r="IS38" s="188"/>
      <c r="IT38" s="188"/>
      <c r="IU38" s="188"/>
      <c r="IV38" s="188"/>
    </row>
    <row r="39" spans="2:256" s="186" customFormat="1">
      <c r="B39" s="113"/>
      <c r="C39" s="215"/>
      <c r="D39" s="114"/>
      <c r="IH39" s="188"/>
      <c r="II39" s="188"/>
      <c r="IJ39" s="188"/>
      <c r="IK39" s="188"/>
      <c r="IL39" s="188"/>
      <c r="IM39" s="188"/>
      <c r="IN39" s="188"/>
      <c r="IO39" s="188"/>
      <c r="IP39" s="188"/>
      <c r="IQ39" s="188"/>
      <c r="IR39" s="188"/>
      <c r="IS39" s="188"/>
      <c r="IT39" s="188"/>
      <c r="IU39" s="188"/>
      <c r="IV39" s="188"/>
    </row>
    <row r="40" spans="2:256" s="186" customFormat="1">
      <c r="B40" s="113"/>
      <c r="C40" s="215"/>
      <c r="D40" s="114"/>
      <c r="IH40" s="188"/>
      <c r="II40" s="188"/>
      <c r="IJ40" s="188"/>
      <c r="IK40" s="188"/>
      <c r="IL40" s="188"/>
      <c r="IM40" s="188"/>
      <c r="IN40" s="188"/>
      <c r="IO40" s="188"/>
      <c r="IP40" s="188"/>
      <c r="IQ40" s="188"/>
      <c r="IR40" s="188"/>
      <c r="IS40" s="188"/>
      <c r="IT40" s="188"/>
      <c r="IU40" s="188"/>
      <c r="IV40" s="188"/>
    </row>
    <row r="41" spans="2:256" s="186" customFormat="1">
      <c r="B41" s="113"/>
      <c r="C41" s="215"/>
      <c r="D41" s="114"/>
      <c r="IH41" s="188"/>
      <c r="II41" s="188"/>
      <c r="IJ41" s="188"/>
      <c r="IK41" s="188"/>
      <c r="IL41" s="188"/>
      <c r="IM41" s="188"/>
      <c r="IN41" s="188"/>
      <c r="IO41" s="188"/>
      <c r="IP41" s="188"/>
      <c r="IQ41" s="188"/>
      <c r="IR41" s="188"/>
      <c r="IS41" s="188"/>
      <c r="IT41" s="188"/>
      <c r="IU41" s="188"/>
      <c r="IV41" s="188"/>
    </row>
    <row r="42" spans="2:256" s="186" customFormat="1">
      <c r="B42" s="113"/>
      <c r="C42" s="215"/>
      <c r="D42" s="114"/>
      <c r="IH42" s="188"/>
      <c r="II42" s="188"/>
      <c r="IJ42" s="188"/>
      <c r="IK42" s="188"/>
      <c r="IL42" s="188"/>
      <c r="IM42" s="188"/>
      <c r="IN42" s="188"/>
      <c r="IO42" s="188"/>
      <c r="IP42" s="188"/>
      <c r="IQ42" s="188"/>
      <c r="IR42" s="188"/>
      <c r="IS42" s="188"/>
      <c r="IT42" s="188"/>
      <c r="IU42" s="188"/>
      <c r="IV42" s="188"/>
    </row>
    <row r="43" spans="2:256" s="186" customFormat="1">
      <c r="B43" s="113"/>
      <c r="C43" s="215"/>
      <c r="D43" s="114"/>
      <c r="IH43" s="188"/>
      <c r="II43" s="188"/>
      <c r="IJ43" s="188"/>
      <c r="IK43" s="188"/>
      <c r="IL43" s="188"/>
      <c r="IM43" s="188"/>
      <c r="IN43" s="188"/>
      <c r="IO43" s="188"/>
      <c r="IP43" s="188"/>
      <c r="IQ43" s="188"/>
      <c r="IR43" s="188"/>
      <c r="IS43" s="188"/>
      <c r="IT43" s="188"/>
      <c r="IU43" s="188"/>
      <c r="IV43" s="188"/>
    </row>
    <row r="44" spans="2:256" s="186" customFormat="1">
      <c r="B44" s="113"/>
      <c r="C44" s="215"/>
      <c r="D44" s="114"/>
      <c r="IH44" s="188"/>
      <c r="II44" s="188"/>
      <c r="IJ44" s="188"/>
      <c r="IK44" s="188"/>
      <c r="IL44" s="188"/>
      <c r="IM44" s="188"/>
      <c r="IN44" s="188"/>
      <c r="IO44" s="188"/>
      <c r="IP44" s="188"/>
      <c r="IQ44" s="188"/>
      <c r="IR44" s="188"/>
      <c r="IS44" s="188"/>
      <c r="IT44" s="188"/>
      <c r="IU44" s="188"/>
      <c r="IV44" s="188"/>
    </row>
    <row r="45" spans="2:256" s="186" customFormat="1">
      <c r="B45" s="113"/>
      <c r="C45" s="215"/>
      <c r="D45" s="114"/>
      <c r="IH45" s="188"/>
      <c r="II45" s="188"/>
      <c r="IJ45" s="188"/>
      <c r="IK45" s="188"/>
      <c r="IL45" s="188"/>
      <c r="IM45" s="188"/>
      <c r="IN45" s="188"/>
      <c r="IO45" s="188"/>
      <c r="IP45" s="188"/>
      <c r="IQ45" s="188"/>
      <c r="IR45" s="188"/>
      <c r="IS45" s="188"/>
      <c r="IT45" s="188"/>
      <c r="IU45" s="188"/>
      <c r="IV45" s="188"/>
    </row>
    <row r="46" spans="2:256" s="186" customFormat="1">
      <c r="B46" s="113"/>
      <c r="C46" s="215"/>
      <c r="D46" s="114"/>
      <c r="IH46" s="188"/>
      <c r="II46" s="188"/>
      <c r="IJ46" s="188"/>
      <c r="IK46" s="188"/>
      <c r="IL46" s="188"/>
      <c r="IM46" s="188"/>
      <c r="IN46" s="188"/>
      <c r="IO46" s="188"/>
      <c r="IP46" s="188"/>
      <c r="IQ46" s="188"/>
      <c r="IR46" s="188"/>
      <c r="IS46" s="188"/>
      <c r="IT46" s="188"/>
      <c r="IU46" s="188"/>
      <c r="IV46" s="188"/>
    </row>
    <row r="47" spans="2:256" s="186" customFormat="1">
      <c r="B47" s="113"/>
      <c r="C47" s="215"/>
      <c r="D47" s="114"/>
      <c r="IH47" s="188"/>
      <c r="II47" s="188"/>
      <c r="IJ47" s="188"/>
      <c r="IK47" s="188"/>
      <c r="IL47" s="188"/>
      <c r="IM47" s="188"/>
      <c r="IN47" s="188"/>
      <c r="IO47" s="188"/>
      <c r="IP47" s="188"/>
      <c r="IQ47" s="188"/>
      <c r="IR47" s="188"/>
      <c r="IS47" s="188"/>
      <c r="IT47" s="188"/>
      <c r="IU47" s="188"/>
      <c r="IV47" s="188"/>
    </row>
    <row r="48" spans="2:256" s="186" customFormat="1">
      <c r="B48" s="113"/>
      <c r="C48" s="215"/>
      <c r="D48" s="114"/>
      <c r="IH48" s="188"/>
      <c r="II48" s="188"/>
      <c r="IJ48" s="188"/>
      <c r="IK48" s="188"/>
      <c r="IL48" s="188"/>
      <c r="IM48" s="188"/>
      <c r="IN48" s="188"/>
      <c r="IO48" s="188"/>
      <c r="IP48" s="188"/>
      <c r="IQ48" s="188"/>
      <c r="IR48" s="188"/>
      <c r="IS48" s="188"/>
      <c r="IT48" s="188"/>
      <c r="IU48" s="188"/>
      <c r="IV48" s="188"/>
    </row>
    <row r="49" spans="2:256" s="186" customFormat="1">
      <c r="B49" s="113"/>
      <c r="C49" s="215"/>
      <c r="D49" s="114"/>
      <c r="IH49" s="188"/>
      <c r="II49" s="188"/>
      <c r="IJ49" s="188"/>
      <c r="IK49" s="188"/>
      <c r="IL49" s="188"/>
      <c r="IM49" s="188"/>
      <c r="IN49" s="188"/>
      <c r="IO49" s="188"/>
      <c r="IP49" s="188"/>
      <c r="IQ49" s="188"/>
      <c r="IR49" s="188"/>
      <c r="IS49" s="188"/>
      <c r="IT49" s="188"/>
      <c r="IU49" s="188"/>
      <c r="IV49" s="188"/>
    </row>
    <row r="50" spans="2:256" s="186" customFormat="1">
      <c r="B50" s="113"/>
      <c r="C50" s="215"/>
      <c r="D50" s="114"/>
      <c r="IH50" s="188"/>
      <c r="II50" s="188"/>
      <c r="IJ50" s="188"/>
      <c r="IK50" s="188"/>
      <c r="IL50" s="188"/>
      <c r="IM50" s="188"/>
      <c r="IN50" s="188"/>
      <c r="IO50" s="188"/>
      <c r="IP50" s="188"/>
      <c r="IQ50" s="188"/>
      <c r="IR50" s="188"/>
      <c r="IS50" s="188"/>
      <c r="IT50" s="188"/>
      <c r="IU50" s="188"/>
      <c r="IV50" s="188"/>
    </row>
    <row r="51" spans="2:256" s="186" customFormat="1">
      <c r="B51" s="113"/>
      <c r="C51" s="215"/>
      <c r="D51" s="114"/>
      <c r="IH51" s="188"/>
      <c r="II51" s="188"/>
      <c r="IJ51" s="188"/>
      <c r="IK51" s="188"/>
      <c r="IL51" s="188"/>
      <c r="IM51" s="188"/>
      <c r="IN51" s="188"/>
      <c r="IO51" s="188"/>
      <c r="IP51" s="188"/>
      <c r="IQ51" s="188"/>
      <c r="IR51" s="188"/>
      <c r="IS51" s="188"/>
      <c r="IT51" s="188"/>
      <c r="IU51" s="188"/>
      <c r="IV51" s="188"/>
    </row>
    <row r="52" spans="2:256" s="186" customFormat="1">
      <c r="B52" s="113"/>
      <c r="C52" s="215"/>
      <c r="D52" s="114"/>
      <c r="IH52" s="188"/>
      <c r="II52" s="188"/>
      <c r="IJ52" s="188"/>
      <c r="IK52" s="188"/>
      <c r="IL52" s="188"/>
      <c r="IM52" s="188"/>
      <c r="IN52" s="188"/>
      <c r="IO52" s="188"/>
      <c r="IP52" s="188"/>
      <c r="IQ52" s="188"/>
      <c r="IR52" s="188"/>
      <c r="IS52" s="188"/>
      <c r="IT52" s="188"/>
      <c r="IU52" s="188"/>
      <c r="IV52" s="188"/>
    </row>
    <row r="53" spans="2:256" s="186" customFormat="1">
      <c r="B53" s="113"/>
      <c r="C53" s="215"/>
      <c r="D53" s="114"/>
      <c r="IH53" s="188"/>
      <c r="II53" s="188"/>
      <c r="IJ53" s="188"/>
      <c r="IK53" s="188"/>
      <c r="IL53" s="188"/>
      <c r="IM53" s="188"/>
      <c r="IN53" s="188"/>
      <c r="IO53" s="188"/>
      <c r="IP53" s="188"/>
      <c r="IQ53" s="188"/>
      <c r="IR53" s="188"/>
      <c r="IS53" s="188"/>
      <c r="IT53" s="188"/>
      <c r="IU53" s="188"/>
      <c r="IV53" s="188"/>
    </row>
    <row r="54" spans="2:256" s="186" customFormat="1">
      <c r="B54" s="113"/>
      <c r="C54" s="215"/>
      <c r="D54" s="114"/>
      <c r="IH54" s="188"/>
      <c r="II54" s="188"/>
      <c r="IJ54" s="188"/>
      <c r="IK54" s="188"/>
      <c r="IL54" s="188"/>
      <c r="IM54" s="188"/>
      <c r="IN54" s="188"/>
      <c r="IO54" s="188"/>
      <c r="IP54" s="188"/>
      <c r="IQ54" s="188"/>
      <c r="IR54" s="188"/>
      <c r="IS54" s="188"/>
      <c r="IT54" s="188"/>
      <c r="IU54" s="188"/>
      <c r="IV54" s="188"/>
    </row>
    <row r="55" spans="2:256" s="186" customFormat="1">
      <c r="B55" s="113"/>
      <c r="C55" s="215"/>
      <c r="D55" s="114"/>
      <c r="IH55" s="188"/>
      <c r="II55" s="188"/>
      <c r="IJ55" s="188"/>
      <c r="IK55" s="188"/>
      <c r="IL55" s="188"/>
      <c r="IM55" s="188"/>
      <c r="IN55" s="188"/>
      <c r="IO55" s="188"/>
      <c r="IP55" s="188"/>
      <c r="IQ55" s="188"/>
      <c r="IR55" s="188"/>
      <c r="IS55" s="188"/>
      <c r="IT55" s="188"/>
      <c r="IU55" s="188"/>
      <c r="IV55" s="188"/>
    </row>
    <row r="56" spans="2:256" s="186" customFormat="1">
      <c r="B56" s="113"/>
      <c r="C56" s="215"/>
      <c r="D56" s="114"/>
      <c r="IH56" s="188"/>
      <c r="II56" s="188"/>
      <c r="IJ56" s="188"/>
      <c r="IK56" s="188"/>
      <c r="IL56" s="188"/>
      <c r="IM56" s="188"/>
      <c r="IN56" s="188"/>
      <c r="IO56" s="188"/>
      <c r="IP56" s="188"/>
      <c r="IQ56" s="188"/>
      <c r="IR56" s="188"/>
      <c r="IS56" s="188"/>
      <c r="IT56" s="188"/>
      <c r="IU56" s="188"/>
      <c r="IV56" s="188"/>
    </row>
    <row r="57" spans="2:256" s="186" customFormat="1">
      <c r="B57" s="113"/>
      <c r="C57" s="215"/>
      <c r="D57" s="114"/>
      <c r="IH57" s="188"/>
      <c r="II57" s="188"/>
      <c r="IJ57" s="188"/>
      <c r="IK57" s="188"/>
      <c r="IL57" s="188"/>
      <c r="IM57" s="188"/>
      <c r="IN57" s="188"/>
      <c r="IO57" s="188"/>
      <c r="IP57" s="188"/>
      <c r="IQ57" s="188"/>
      <c r="IR57" s="188"/>
      <c r="IS57" s="188"/>
      <c r="IT57" s="188"/>
      <c r="IU57" s="188"/>
      <c r="IV57" s="188"/>
    </row>
    <row r="58" spans="2:256" s="186" customFormat="1">
      <c r="B58" s="113"/>
      <c r="C58" s="215"/>
      <c r="D58" s="114"/>
      <c r="IH58" s="188"/>
      <c r="II58" s="188"/>
      <c r="IJ58" s="188"/>
      <c r="IK58" s="188"/>
      <c r="IL58" s="188"/>
      <c r="IM58" s="188"/>
      <c r="IN58" s="188"/>
      <c r="IO58" s="188"/>
      <c r="IP58" s="188"/>
      <c r="IQ58" s="188"/>
      <c r="IR58" s="188"/>
      <c r="IS58" s="188"/>
      <c r="IT58" s="188"/>
      <c r="IU58" s="188"/>
      <c r="IV58" s="188"/>
    </row>
    <row r="59" spans="2:256" s="186" customFormat="1">
      <c r="B59" s="113"/>
      <c r="C59" s="215"/>
      <c r="D59" s="114"/>
      <c r="IH59" s="188"/>
      <c r="II59" s="188"/>
      <c r="IJ59" s="188"/>
      <c r="IK59" s="188"/>
      <c r="IL59" s="188"/>
      <c r="IM59" s="188"/>
      <c r="IN59" s="188"/>
      <c r="IO59" s="188"/>
      <c r="IP59" s="188"/>
      <c r="IQ59" s="188"/>
      <c r="IR59" s="188"/>
      <c r="IS59" s="188"/>
      <c r="IT59" s="188"/>
      <c r="IU59" s="188"/>
      <c r="IV59" s="188"/>
    </row>
    <row r="60" spans="2:256" s="186" customFormat="1">
      <c r="B60" s="113"/>
      <c r="C60" s="215"/>
      <c r="D60" s="114"/>
      <c r="IH60" s="188"/>
      <c r="II60" s="188"/>
      <c r="IJ60" s="188"/>
      <c r="IK60" s="188"/>
      <c r="IL60" s="188"/>
      <c r="IM60" s="188"/>
      <c r="IN60" s="188"/>
      <c r="IO60" s="188"/>
      <c r="IP60" s="188"/>
      <c r="IQ60" s="188"/>
      <c r="IR60" s="188"/>
      <c r="IS60" s="188"/>
      <c r="IT60" s="188"/>
      <c r="IU60" s="188"/>
      <c r="IV60" s="188"/>
    </row>
    <row r="61" spans="2:256" s="186" customFormat="1">
      <c r="B61" s="113"/>
      <c r="C61" s="215"/>
      <c r="D61" s="114"/>
      <c r="IH61" s="188"/>
      <c r="II61" s="188"/>
      <c r="IJ61" s="188"/>
      <c r="IK61" s="188"/>
      <c r="IL61" s="188"/>
      <c r="IM61" s="188"/>
      <c r="IN61" s="188"/>
      <c r="IO61" s="188"/>
      <c r="IP61" s="188"/>
      <c r="IQ61" s="188"/>
      <c r="IR61" s="188"/>
      <c r="IS61" s="188"/>
      <c r="IT61" s="188"/>
      <c r="IU61" s="188"/>
      <c r="IV61" s="188"/>
    </row>
    <row r="62" spans="2:256" s="186" customFormat="1">
      <c r="B62" s="113"/>
      <c r="C62" s="215"/>
      <c r="D62" s="114"/>
      <c r="IH62" s="188"/>
      <c r="II62" s="188"/>
      <c r="IJ62" s="188"/>
      <c r="IK62" s="188"/>
      <c r="IL62" s="188"/>
      <c r="IM62" s="188"/>
      <c r="IN62" s="188"/>
      <c r="IO62" s="188"/>
      <c r="IP62" s="188"/>
      <c r="IQ62" s="188"/>
      <c r="IR62" s="188"/>
      <c r="IS62" s="188"/>
      <c r="IT62" s="188"/>
      <c r="IU62" s="188"/>
      <c r="IV62" s="188"/>
    </row>
    <row r="63" spans="2:256" s="186" customFormat="1">
      <c r="B63" s="113"/>
      <c r="C63" s="215"/>
      <c r="D63" s="114"/>
      <c r="IH63" s="188"/>
      <c r="II63" s="188"/>
      <c r="IJ63" s="188"/>
      <c r="IK63" s="188"/>
      <c r="IL63" s="188"/>
      <c r="IM63" s="188"/>
      <c r="IN63" s="188"/>
      <c r="IO63" s="188"/>
      <c r="IP63" s="188"/>
      <c r="IQ63" s="188"/>
      <c r="IR63" s="188"/>
      <c r="IS63" s="188"/>
      <c r="IT63" s="188"/>
      <c r="IU63" s="188"/>
      <c r="IV63" s="188"/>
    </row>
    <row r="64" spans="2:256" s="186" customFormat="1">
      <c r="B64" s="113"/>
      <c r="C64" s="215"/>
      <c r="D64" s="114"/>
      <c r="IH64" s="188"/>
      <c r="II64" s="188"/>
      <c r="IJ64" s="188"/>
      <c r="IK64" s="188"/>
      <c r="IL64" s="188"/>
      <c r="IM64" s="188"/>
      <c r="IN64" s="188"/>
      <c r="IO64" s="188"/>
      <c r="IP64" s="188"/>
      <c r="IQ64" s="188"/>
      <c r="IR64" s="188"/>
      <c r="IS64" s="188"/>
      <c r="IT64" s="188"/>
      <c r="IU64" s="188"/>
      <c r="IV64" s="188"/>
    </row>
    <row r="65" spans="2:256" s="186" customFormat="1">
      <c r="B65" s="113"/>
      <c r="C65" s="215"/>
      <c r="D65" s="114"/>
      <c r="IH65" s="188"/>
      <c r="II65" s="188"/>
      <c r="IJ65" s="188"/>
      <c r="IK65" s="188"/>
      <c r="IL65" s="188"/>
      <c r="IM65" s="188"/>
      <c r="IN65" s="188"/>
      <c r="IO65" s="188"/>
      <c r="IP65" s="188"/>
      <c r="IQ65" s="188"/>
      <c r="IR65" s="188"/>
      <c r="IS65" s="188"/>
      <c r="IT65" s="188"/>
      <c r="IU65" s="188"/>
      <c r="IV65" s="188"/>
    </row>
    <row r="66" spans="2:256" s="186" customFormat="1">
      <c r="B66" s="113"/>
      <c r="C66" s="215"/>
      <c r="D66" s="114"/>
      <c r="IH66" s="188"/>
      <c r="II66" s="188"/>
      <c r="IJ66" s="188"/>
      <c r="IK66" s="188"/>
      <c r="IL66" s="188"/>
      <c r="IM66" s="188"/>
      <c r="IN66" s="188"/>
      <c r="IO66" s="188"/>
      <c r="IP66" s="188"/>
      <c r="IQ66" s="188"/>
      <c r="IR66" s="188"/>
      <c r="IS66" s="188"/>
      <c r="IT66" s="188"/>
      <c r="IU66" s="188"/>
      <c r="IV66" s="188"/>
    </row>
    <row r="67" spans="2:256" s="186" customFormat="1">
      <c r="B67" s="113"/>
      <c r="C67" s="215"/>
      <c r="D67" s="114"/>
      <c r="IH67" s="188"/>
      <c r="II67" s="188"/>
      <c r="IJ67" s="188"/>
      <c r="IK67" s="188"/>
      <c r="IL67" s="188"/>
      <c r="IM67" s="188"/>
      <c r="IN67" s="188"/>
      <c r="IO67" s="188"/>
      <c r="IP67" s="188"/>
      <c r="IQ67" s="188"/>
      <c r="IR67" s="188"/>
      <c r="IS67" s="188"/>
      <c r="IT67" s="188"/>
      <c r="IU67" s="188"/>
      <c r="IV67" s="188"/>
    </row>
    <row r="68" spans="2:256" s="186" customFormat="1">
      <c r="B68" s="113"/>
      <c r="C68" s="215"/>
      <c r="D68" s="114"/>
      <c r="IH68" s="188"/>
      <c r="II68" s="188"/>
      <c r="IJ68" s="188"/>
      <c r="IK68" s="188"/>
      <c r="IL68" s="188"/>
      <c r="IM68" s="188"/>
      <c r="IN68" s="188"/>
      <c r="IO68" s="188"/>
      <c r="IP68" s="188"/>
      <c r="IQ68" s="188"/>
      <c r="IR68" s="188"/>
      <c r="IS68" s="188"/>
      <c r="IT68" s="188"/>
      <c r="IU68" s="188"/>
      <c r="IV68" s="188"/>
    </row>
    <row r="69" spans="2:256" s="186" customFormat="1">
      <c r="B69" s="113"/>
      <c r="C69" s="215"/>
      <c r="D69" s="114"/>
      <c r="IH69" s="188"/>
      <c r="II69" s="188"/>
      <c r="IJ69" s="188"/>
      <c r="IK69" s="188"/>
      <c r="IL69" s="188"/>
      <c r="IM69" s="188"/>
      <c r="IN69" s="188"/>
      <c r="IO69" s="188"/>
      <c r="IP69" s="188"/>
      <c r="IQ69" s="188"/>
      <c r="IR69" s="188"/>
      <c r="IS69" s="188"/>
      <c r="IT69" s="188"/>
      <c r="IU69" s="188"/>
      <c r="IV69" s="188"/>
    </row>
    <row r="70" spans="2:256" s="186" customFormat="1">
      <c r="B70" s="113"/>
      <c r="C70" s="215"/>
      <c r="D70" s="114"/>
      <c r="IH70" s="188"/>
      <c r="II70" s="188"/>
      <c r="IJ70" s="188"/>
      <c r="IK70" s="188"/>
      <c r="IL70" s="188"/>
      <c r="IM70" s="188"/>
      <c r="IN70" s="188"/>
      <c r="IO70" s="188"/>
      <c r="IP70" s="188"/>
      <c r="IQ70" s="188"/>
      <c r="IR70" s="188"/>
      <c r="IS70" s="188"/>
      <c r="IT70" s="188"/>
      <c r="IU70" s="188"/>
      <c r="IV70" s="188"/>
    </row>
    <row r="71" spans="2:256" s="186" customFormat="1">
      <c r="B71" s="113"/>
      <c r="C71" s="215"/>
      <c r="D71" s="114"/>
      <c r="IH71" s="188"/>
      <c r="II71" s="188"/>
      <c r="IJ71" s="188"/>
      <c r="IK71" s="188"/>
      <c r="IL71" s="188"/>
      <c r="IM71" s="188"/>
      <c r="IN71" s="188"/>
      <c r="IO71" s="188"/>
      <c r="IP71" s="188"/>
      <c r="IQ71" s="188"/>
      <c r="IR71" s="188"/>
      <c r="IS71" s="188"/>
      <c r="IT71" s="188"/>
      <c r="IU71" s="188"/>
      <c r="IV71" s="188"/>
    </row>
    <row r="72" spans="2:256" s="186" customFormat="1">
      <c r="B72" s="113"/>
      <c r="C72" s="215"/>
      <c r="D72" s="114"/>
      <c r="IH72" s="188"/>
      <c r="II72" s="188"/>
      <c r="IJ72" s="188"/>
      <c r="IK72" s="188"/>
      <c r="IL72" s="188"/>
      <c r="IM72" s="188"/>
      <c r="IN72" s="188"/>
      <c r="IO72" s="188"/>
      <c r="IP72" s="188"/>
      <c r="IQ72" s="188"/>
      <c r="IR72" s="188"/>
      <c r="IS72" s="188"/>
      <c r="IT72" s="188"/>
      <c r="IU72" s="188"/>
      <c r="IV72" s="188"/>
    </row>
    <row r="73" spans="2:256" s="186" customFormat="1">
      <c r="B73" s="113"/>
      <c r="C73" s="215"/>
      <c r="D73" s="114"/>
      <c r="IH73" s="188"/>
      <c r="II73" s="188"/>
      <c r="IJ73" s="188"/>
      <c r="IK73" s="188"/>
      <c r="IL73" s="188"/>
      <c r="IM73" s="188"/>
      <c r="IN73" s="188"/>
      <c r="IO73" s="188"/>
      <c r="IP73" s="188"/>
      <c r="IQ73" s="188"/>
      <c r="IR73" s="188"/>
      <c r="IS73" s="188"/>
      <c r="IT73" s="188"/>
      <c r="IU73" s="188"/>
      <c r="IV73" s="188"/>
    </row>
    <row r="74" spans="2:256" s="186" customFormat="1">
      <c r="B74" s="113"/>
      <c r="C74" s="215"/>
      <c r="D74" s="114"/>
      <c r="IH74" s="188"/>
      <c r="II74" s="188"/>
      <c r="IJ74" s="188"/>
      <c r="IK74" s="188"/>
      <c r="IL74" s="188"/>
      <c r="IM74" s="188"/>
      <c r="IN74" s="188"/>
      <c r="IO74" s="188"/>
      <c r="IP74" s="188"/>
      <c r="IQ74" s="188"/>
      <c r="IR74" s="188"/>
      <c r="IS74" s="188"/>
      <c r="IT74" s="188"/>
      <c r="IU74" s="188"/>
      <c r="IV74" s="188"/>
    </row>
    <row r="75" spans="2:256" s="186" customFormat="1">
      <c r="B75" s="113"/>
      <c r="C75" s="215"/>
      <c r="D75" s="114"/>
      <c r="IH75" s="188"/>
      <c r="II75" s="188"/>
      <c r="IJ75" s="188"/>
      <c r="IK75" s="188"/>
      <c r="IL75" s="188"/>
      <c r="IM75" s="188"/>
      <c r="IN75" s="188"/>
      <c r="IO75" s="188"/>
      <c r="IP75" s="188"/>
      <c r="IQ75" s="188"/>
      <c r="IR75" s="188"/>
      <c r="IS75" s="188"/>
      <c r="IT75" s="188"/>
      <c r="IU75" s="188"/>
      <c r="IV75" s="188"/>
    </row>
    <row r="76" spans="2:256" s="186" customFormat="1">
      <c r="B76" s="113"/>
      <c r="C76" s="215"/>
      <c r="D76" s="114"/>
      <c r="IH76" s="188"/>
      <c r="II76" s="188"/>
      <c r="IJ76" s="188"/>
      <c r="IK76" s="188"/>
      <c r="IL76" s="188"/>
      <c r="IM76" s="188"/>
      <c r="IN76" s="188"/>
      <c r="IO76" s="188"/>
      <c r="IP76" s="188"/>
      <c r="IQ76" s="188"/>
      <c r="IR76" s="188"/>
      <c r="IS76" s="188"/>
      <c r="IT76" s="188"/>
      <c r="IU76" s="188"/>
      <c r="IV76" s="188"/>
    </row>
    <row r="77" spans="2:256" s="186" customFormat="1">
      <c r="B77" s="113"/>
      <c r="C77" s="215"/>
      <c r="D77" s="114"/>
      <c r="IH77" s="188"/>
      <c r="II77" s="188"/>
      <c r="IJ77" s="188"/>
      <c r="IK77" s="188"/>
      <c r="IL77" s="188"/>
      <c r="IM77" s="188"/>
      <c r="IN77" s="188"/>
      <c r="IO77" s="188"/>
      <c r="IP77" s="188"/>
      <c r="IQ77" s="188"/>
      <c r="IR77" s="188"/>
      <c r="IS77" s="188"/>
      <c r="IT77" s="188"/>
      <c r="IU77" s="188"/>
      <c r="IV77" s="188"/>
    </row>
    <row r="78" spans="2:256" s="186" customFormat="1">
      <c r="B78" s="113"/>
      <c r="C78" s="215"/>
      <c r="D78" s="114"/>
      <c r="IH78" s="188"/>
      <c r="II78" s="188"/>
      <c r="IJ78" s="188"/>
      <c r="IK78" s="188"/>
      <c r="IL78" s="188"/>
      <c r="IM78" s="188"/>
      <c r="IN78" s="188"/>
      <c r="IO78" s="188"/>
      <c r="IP78" s="188"/>
      <c r="IQ78" s="188"/>
      <c r="IR78" s="188"/>
      <c r="IS78" s="188"/>
      <c r="IT78" s="188"/>
      <c r="IU78" s="188"/>
      <c r="IV78" s="188"/>
    </row>
    <row r="79" spans="2:256" s="186" customFormat="1">
      <c r="B79" s="113"/>
      <c r="C79" s="215"/>
      <c r="D79" s="114"/>
      <c r="IH79" s="188"/>
      <c r="II79" s="188"/>
      <c r="IJ79" s="188"/>
      <c r="IK79" s="188"/>
      <c r="IL79" s="188"/>
      <c r="IM79" s="188"/>
      <c r="IN79" s="188"/>
      <c r="IO79" s="188"/>
      <c r="IP79" s="188"/>
      <c r="IQ79" s="188"/>
      <c r="IR79" s="188"/>
      <c r="IS79" s="188"/>
      <c r="IT79" s="188"/>
      <c r="IU79" s="188"/>
      <c r="IV79" s="188"/>
    </row>
    <row r="80" spans="2:256" s="186" customFormat="1">
      <c r="B80" s="113"/>
      <c r="C80" s="215"/>
      <c r="D80" s="114"/>
      <c r="IH80" s="188"/>
      <c r="II80" s="188"/>
      <c r="IJ80" s="188"/>
      <c r="IK80" s="188"/>
      <c r="IL80" s="188"/>
      <c r="IM80" s="188"/>
      <c r="IN80" s="188"/>
      <c r="IO80" s="188"/>
      <c r="IP80" s="188"/>
      <c r="IQ80" s="188"/>
      <c r="IR80" s="188"/>
      <c r="IS80" s="188"/>
      <c r="IT80" s="188"/>
      <c r="IU80" s="188"/>
      <c r="IV80" s="188"/>
    </row>
    <row r="81" spans="2:256" s="186" customFormat="1">
      <c r="B81" s="113"/>
      <c r="C81" s="215"/>
      <c r="D81" s="114"/>
      <c r="IH81" s="188"/>
      <c r="II81" s="188"/>
      <c r="IJ81" s="188"/>
      <c r="IK81" s="188"/>
      <c r="IL81" s="188"/>
      <c r="IM81" s="188"/>
      <c r="IN81" s="188"/>
      <c r="IO81" s="188"/>
      <c r="IP81" s="188"/>
      <c r="IQ81" s="188"/>
      <c r="IR81" s="188"/>
      <c r="IS81" s="188"/>
      <c r="IT81" s="188"/>
      <c r="IU81" s="188"/>
      <c r="IV81" s="188"/>
    </row>
    <row r="82" spans="2:256" s="186" customFormat="1">
      <c r="B82" s="113"/>
      <c r="C82" s="215"/>
      <c r="D82" s="114"/>
      <c r="IH82" s="188"/>
      <c r="II82" s="188"/>
      <c r="IJ82" s="188"/>
      <c r="IK82" s="188"/>
      <c r="IL82" s="188"/>
      <c r="IM82" s="188"/>
      <c r="IN82" s="188"/>
      <c r="IO82" s="188"/>
      <c r="IP82" s="188"/>
      <c r="IQ82" s="188"/>
      <c r="IR82" s="188"/>
      <c r="IS82" s="188"/>
      <c r="IT82" s="188"/>
      <c r="IU82" s="188"/>
      <c r="IV82" s="188"/>
    </row>
    <row r="83" spans="2:256" s="186" customFormat="1">
      <c r="B83" s="113"/>
      <c r="C83" s="215"/>
      <c r="D83" s="114"/>
      <c r="IH83" s="188"/>
      <c r="II83" s="188"/>
      <c r="IJ83" s="188"/>
      <c r="IK83" s="188"/>
      <c r="IL83" s="188"/>
      <c r="IM83" s="188"/>
      <c r="IN83" s="188"/>
      <c r="IO83" s="188"/>
      <c r="IP83" s="188"/>
      <c r="IQ83" s="188"/>
      <c r="IR83" s="188"/>
      <c r="IS83" s="188"/>
      <c r="IT83" s="188"/>
      <c r="IU83" s="188"/>
      <c r="IV83" s="188"/>
    </row>
    <row r="84" spans="2:256" s="186" customFormat="1">
      <c r="B84" s="113"/>
      <c r="C84" s="215"/>
      <c r="D84" s="114"/>
      <c r="IH84" s="188"/>
      <c r="II84" s="188"/>
      <c r="IJ84" s="188"/>
      <c r="IK84" s="188"/>
      <c r="IL84" s="188"/>
      <c r="IM84" s="188"/>
      <c r="IN84" s="188"/>
      <c r="IO84" s="188"/>
      <c r="IP84" s="188"/>
      <c r="IQ84" s="188"/>
      <c r="IR84" s="188"/>
      <c r="IS84" s="188"/>
      <c r="IT84" s="188"/>
      <c r="IU84" s="188"/>
      <c r="IV84" s="188"/>
    </row>
    <row r="85" spans="2:256" s="186" customFormat="1">
      <c r="B85" s="113"/>
      <c r="C85" s="215"/>
      <c r="D85" s="114"/>
      <c r="IH85" s="188"/>
      <c r="II85" s="188"/>
      <c r="IJ85" s="188"/>
      <c r="IK85" s="188"/>
      <c r="IL85" s="188"/>
      <c r="IM85" s="188"/>
      <c r="IN85" s="188"/>
      <c r="IO85" s="188"/>
      <c r="IP85" s="188"/>
      <c r="IQ85" s="188"/>
      <c r="IR85" s="188"/>
      <c r="IS85" s="188"/>
      <c r="IT85" s="188"/>
      <c r="IU85" s="188"/>
      <c r="IV85" s="188"/>
    </row>
    <row r="86" spans="2:256" s="186" customFormat="1">
      <c r="B86" s="113"/>
      <c r="C86" s="215"/>
      <c r="D86" s="114"/>
      <c r="IH86" s="188"/>
      <c r="II86" s="188"/>
      <c r="IJ86" s="188"/>
      <c r="IK86" s="188"/>
      <c r="IL86" s="188"/>
      <c r="IM86" s="188"/>
      <c r="IN86" s="188"/>
      <c r="IO86" s="188"/>
      <c r="IP86" s="188"/>
      <c r="IQ86" s="188"/>
      <c r="IR86" s="188"/>
      <c r="IS86" s="188"/>
      <c r="IT86" s="188"/>
      <c r="IU86" s="188"/>
      <c r="IV86" s="188"/>
    </row>
    <row r="87" spans="2:256" s="186" customFormat="1">
      <c r="B87" s="113"/>
      <c r="C87" s="215"/>
      <c r="D87" s="114"/>
      <c r="IH87" s="188"/>
      <c r="II87" s="188"/>
      <c r="IJ87" s="188"/>
      <c r="IK87" s="188"/>
      <c r="IL87" s="188"/>
      <c r="IM87" s="188"/>
      <c r="IN87" s="188"/>
      <c r="IO87" s="188"/>
      <c r="IP87" s="188"/>
      <c r="IQ87" s="188"/>
      <c r="IR87" s="188"/>
      <c r="IS87" s="188"/>
      <c r="IT87" s="188"/>
      <c r="IU87" s="188"/>
      <c r="IV87" s="188"/>
    </row>
    <row r="88" spans="2:256" s="186" customFormat="1">
      <c r="B88" s="113"/>
      <c r="C88" s="215"/>
      <c r="D88" s="114"/>
      <c r="IH88" s="188"/>
      <c r="II88" s="188"/>
      <c r="IJ88" s="188"/>
      <c r="IK88" s="188"/>
      <c r="IL88" s="188"/>
      <c r="IM88" s="188"/>
      <c r="IN88" s="188"/>
      <c r="IO88" s="188"/>
      <c r="IP88" s="188"/>
      <c r="IQ88" s="188"/>
      <c r="IR88" s="188"/>
      <c r="IS88" s="188"/>
      <c r="IT88" s="188"/>
      <c r="IU88" s="188"/>
      <c r="IV88" s="188"/>
    </row>
    <row r="89" spans="2:256" s="186" customFormat="1">
      <c r="B89" s="113"/>
      <c r="C89" s="215"/>
      <c r="D89" s="114"/>
      <c r="IH89" s="188"/>
      <c r="II89" s="188"/>
      <c r="IJ89" s="188"/>
      <c r="IK89" s="188"/>
      <c r="IL89" s="188"/>
      <c r="IM89" s="188"/>
      <c r="IN89" s="188"/>
      <c r="IO89" s="188"/>
      <c r="IP89" s="188"/>
      <c r="IQ89" s="188"/>
      <c r="IR89" s="188"/>
      <c r="IS89" s="188"/>
      <c r="IT89" s="188"/>
      <c r="IU89" s="188"/>
      <c r="IV89" s="188"/>
    </row>
    <row r="90" spans="2:256" s="186" customFormat="1">
      <c r="B90" s="113"/>
      <c r="C90" s="215"/>
      <c r="D90" s="114"/>
      <c r="IH90" s="188"/>
      <c r="II90" s="188"/>
      <c r="IJ90" s="188"/>
      <c r="IK90" s="188"/>
      <c r="IL90" s="188"/>
      <c r="IM90" s="188"/>
      <c r="IN90" s="188"/>
      <c r="IO90" s="188"/>
      <c r="IP90" s="188"/>
      <c r="IQ90" s="188"/>
      <c r="IR90" s="188"/>
      <c r="IS90" s="188"/>
      <c r="IT90" s="188"/>
      <c r="IU90" s="188"/>
      <c r="IV90" s="188"/>
    </row>
    <row r="91" spans="2:256" s="186" customFormat="1">
      <c r="B91" s="113"/>
      <c r="C91" s="215"/>
      <c r="D91" s="114"/>
      <c r="IH91" s="188"/>
      <c r="II91" s="188"/>
      <c r="IJ91" s="188"/>
      <c r="IK91" s="188"/>
      <c r="IL91" s="188"/>
      <c r="IM91" s="188"/>
      <c r="IN91" s="188"/>
      <c r="IO91" s="188"/>
      <c r="IP91" s="188"/>
      <c r="IQ91" s="188"/>
      <c r="IR91" s="188"/>
      <c r="IS91" s="188"/>
      <c r="IT91" s="188"/>
      <c r="IU91" s="188"/>
      <c r="IV91" s="188"/>
    </row>
    <row r="92" spans="2:256" s="186" customFormat="1">
      <c r="B92" s="113"/>
      <c r="C92" s="215"/>
      <c r="D92" s="114"/>
      <c r="IH92" s="188"/>
      <c r="II92" s="188"/>
      <c r="IJ92" s="188"/>
      <c r="IK92" s="188"/>
      <c r="IL92" s="188"/>
      <c r="IM92" s="188"/>
      <c r="IN92" s="188"/>
      <c r="IO92" s="188"/>
      <c r="IP92" s="188"/>
      <c r="IQ92" s="188"/>
      <c r="IR92" s="188"/>
      <c r="IS92" s="188"/>
      <c r="IT92" s="188"/>
      <c r="IU92" s="188"/>
      <c r="IV92" s="188"/>
    </row>
    <row r="93" spans="2:256" s="186" customFormat="1">
      <c r="B93" s="113"/>
      <c r="C93" s="215"/>
      <c r="D93" s="114"/>
      <c r="IH93" s="188"/>
      <c r="II93" s="188"/>
      <c r="IJ93" s="188"/>
      <c r="IK93" s="188"/>
      <c r="IL93" s="188"/>
      <c r="IM93" s="188"/>
      <c r="IN93" s="188"/>
      <c r="IO93" s="188"/>
      <c r="IP93" s="188"/>
      <c r="IQ93" s="188"/>
      <c r="IR93" s="188"/>
      <c r="IS93" s="188"/>
      <c r="IT93" s="188"/>
      <c r="IU93" s="188"/>
      <c r="IV93" s="188"/>
    </row>
    <row r="94" spans="2:256" s="186" customFormat="1">
      <c r="B94" s="113"/>
      <c r="C94" s="215"/>
      <c r="D94" s="114"/>
      <c r="IH94" s="188"/>
      <c r="II94" s="188"/>
      <c r="IJ94" s="188"/>
      <c r="IK94" s="188"/>
      <c r="IL94" s="188"/>
      <c r="IM94" s="188"/>
      <c r="IN94" s="188"/>
      <c r="IO94" s="188"/>
      <c r="IP94" s="188"/>
      <c r="IQ94" s="188"/>
      <c r="IR94" s="188"/>
      <c r="IS94" s="188"/>
      <c r="IT94" s="188"/>
      <c r="IU94" s="188"/>
      <c r="IV94" s="188"/>
    </row>
    <row r="95" spans="2:256" s="186" customFormat="1">
      <c r="B95" s="113"/>
      <c r="C95" s="215"/>
      <c r="D95" s="114"/>
      <c r="IH95" s="188"/>
      <c r="II95" s="188"/>
      <c r="IJ95" s="188"/>
      <c r="IK95" s="188"/>
      <c r="IL95" s="188"/>
      <c r="IM95" s="188"/>
      <c r="IN95" s="188"/>
      <c r="IO95" s="188"/>
      <c r="IP95" s="188"/>
      <c r="IQ95" s="188"/>
      <c r="IR95" s="188"/>
      <c r="IS95" s="188"/>
      <c r="IT95" s="188"/>
      <c r="IU95" s="188"/>
      <c r="IV95" s="188"/>
    </row>
    <row r="96" spans="2:256" s="186" customFormat="1">
      <c r="B96" s="113"/>
      <c r="C96" s="215"/>
      <c r="D96" s="114"/>
      <c r="IH96" s="188"/>
      <c r="II96" s="188"/>
      <c r="IJ96" s="188"/>
      <c r="IK96" s="188"/>
      <c r="IL96" s="188"/>
      <c r="IM96" s="188"/>
      <c r="IN96" s="188"/>
      <c r="IO96" s="188"/>
      <c r="IP96" s="188"/>
      <c r="IQ96" s="188"/>
      <c r="IR96" s="188"/>
      <c r="IS96" s="188"/>
      <c r="IT96" s="188"/>
      <c r="IU96" s="188"/>
      <c r="IV96" s="188"/>
    </row>
    <row r="97" spans="2:256" s="186" customFormat="1">
      <c r="B97" s="113"/>
      <c r="C97" s="215"/>
      <c r="D97" s="114"/>
      <c r="IH97" s="188"/>
      <c r="II97" s="188"/>
      <c r="IJ97" s="188"/>
      <c r="IK97" s="188"/>
      <c r="IL97" s="188"/>
      <c r="IM97" s="188"/>
      <c r="IN97" s="188"/>
      <c r="IO97" s="188"/>
      <c r="IP97" s="188"/>
      <c r="IQ97" s="188"/>
      <c r="IR97" s="188"/>
      <c r="IS97" s="188"/>
      <c r="IT97" s="188"/>
      <c r="IU97" s="188"/>
      <c r="IV97" s="188"/>
    </row>
    <row r="98" spans="2:256" s="186" customFormat="1">
      <c r="B98" s="113"/>
      <c r="C98" s="215"/>
      <c r="D98" s="114"/>
      <c r="IH98" s="188"/>
      <c r="II98" s="188"/>
      <c r="IJ98" s="188"/>
      <c r="IK98" s="188"/>
      <c r="IL98" s="188"/>
      <c r="IM98" s="188"/>
      <c r="IN98" s="188"/>
      <c r="IO98" s="188"/>
      <c r="IP98" s="188"/>
      <c r="IQ98" s="188"/>
      <c r="IR98" s="188"/>
      <c r="IS98" s="188"/>
      <c r="IT98" s="188"/>
      <c r="IU98" s="188"/>
      <c r="IV98" s="188"/>
    </row>
    <row r="99" spans="2:256" s="186" customFormat="1">
      <c r="B99" s="113"/>
      <c r="C99" s="215"/>
      <c r="D99" s="114"/>
      <c r="IH99" s="188"/>
      <c r="II99" s="188"/>
      <c r="IJ99" s="188"/>
      <c r="IK99" s="188"/>
      <c r="IL99" s="188"/>
      <c r="IM99" s="188"/>
      <c r="IN99" s="188"/>
      <c r="IO99" s="188"/>
      <c r="IP99" s="188"/>
      <c r="IQ99" s="188"/>
      <c r="IR99" s="188"/>
      <c r="IS99" s="188"/>
      <c r="IT99" s="188"/>
      <c r="IU99" s="188"/>
      <c r="IV99" s="188"/>
    </row>
    <row r="100" spans="2:256" s="186" customFormat="1">
      <c r="B100" s="113"/>
      <c r="C100" s="215"/>
      <c r="D100" s="114"/>
      <c r="IH100" s="188"/>
      <c r="II100" s="188"/>
      <c r="IJ100" s="188"/>
      <c r="IK100" s="188"/>
      <c r="IL100" s="188"/>
      <c r="IM100" s="188"/>
      <c r="IN100" s="188"/>
      <c r="IO100" s="188"/>
      <c r="IP100" s="188"/>
      <c r="IQ100" s="188"/>
      <c r="IR100" s="188"/>
      <c r="IS100" s="188"/>
      <c r="IT100" s="188"/>
      <c r="IU100" s="188"/>
      <c r="IV100" s="188"/>
    </row>
    <row r="101" spans="2:256" s="186" customFormat="1">
      <c r="B101" s="113"/>
      <c r="C101" s="215"/>
      <c r="D101" s="114"/>
      <c r="IH101" s="188"/>
      <c r="II101" s="188"/>
      <c r="IJ101" s="188"/>
      <c r="IK101" s="188"/>
      <c r="IL101" s="188"/>
      <c r="IM101" s="188"/>
      <c r="IN101" s="188"/>
      <c r="IO101" s="188"/>
      <c r="IP101" s="188"/>
      <c r="IQ101" s="188"/>
      <c r="IR101" s="188"/>
      <c r="IS101" s="188"/>
      <c r="IT101" s="188"/>
      <c r="IU101" s="188"/>
      <c r="IV101" s="188"/>
    </row>
    <row r="102" spans="2:256" s="186" customFormat="1">
      <c r="B102" s="113"/>
      <c r="C102" s="215"/>
      <c r="D102" s="114"/>
      <c r="IH102" s="188"/>
      <c r="II102" s="188"/>
      <c r="IJ102" s="188"/>
      <c r="IK102" s="188"/>
      <c r="IL102" s="188"/>
      <c r="IM102" s="188"/>
      <c r="IN102" s="188"/>
      <c r="IO102" s="188"/>
      <c r="IP102" s="188"/>
      <c r="IQ102" s="188"/>
      <c r="IR102" s="188"/>
      <c r="IS102" s="188"/>
      <c r="IT102" s="188"/>
      <c r="IU102" s="188"/>
      <c r="IV102" s="188"/>
    </row>
    <row r="103" spans="2:256" s="186" customFormat="1">
      <c r="B103" s="113"/>
      <c r="C103" s="215"/>
      <c r="D103" s="114"/>
      <c r="IH103" s="188"/>
      <c r="II103" s="188"/>
      <c r="IJ103" s="188"/>
      <c r="IK103" s="188"/>
      <c r="IL103" s="188"/>
      <c r="IM103" s="188"/>
      <c r="IN103" s="188"/>
      <c r="IO103" s="188"/>
      <c r="IP103" s="188"/>
      <c r="IQ103" s="188"/>
      <c r="IR103" s="188"/>
      <c r="IS103" s="188"/>
      <c r="IT103" s="188"/>
      <c r="IU103" s="188"/>
      <c r="IV103" s="188"/>
    </row>
    <row r="104" spans="2:256" s="186" customFormat="1">
      <c r="B104" s="113"/>
      <c r="C104" s="215"/>
      <c r="D104" s="114"/>
      <c r="IH104" s="188"/>
      <c r="II104" s="188"/>
      <c r="IJ104" s="188"/>
      <c r="IK104" s="188"/>
      <c r="IL104" s="188"/>
      <c r="IM104" s="188"/>
      <c r="IN104" s="188"/>
      <c r="IO104" s="188"/>
      <c r="IP104" s="188"/>
      <c r="IQ104" s="188"/>
      <c r="IR104" s="188"/>
      <c r="IS104" s="188"/>
      <c r="IT104" s="188"/>
      <c r="IU104" s="188"/>
      <c r="IV104" s="188"/>
    </row>
    <row r="105" spans="2:256" s="186" customFormat="1">
      <c r="B105" s="113"/>
      <c r="C105" s="215"/>
      <c r="D105" s="114"/>
      <c r="IH105" s="188"/>
      <c r="II105" s="188"/>
      <c r="IJ105" s="188"/>
      <c r="IK105" s="188"/>
      <c r="IL105" s="188"/>
      <c r="IM105" s="188"/>
      <c r="IN105" s="188"/>
      <c r="IO105" s="188"/>
      <c r="IP105" s="188"/>
      <c r="IQ105" s="188"/>
      <c r="IR105" s="188"/>
      <c r="IS105" s="188"/>
      <c r="IT105" s="188"/>
      <c r="IU105" s="188"/>
      <c r="IV105" s="188"/>
    </row>
    <row r="106" spans="2:256" s="186" customFormat="1">
      <c r="B106" s="113"/>
      <c r="C106" s="215"/>
      <c r="D106" s="114"/>
      <c r="IH106" s="188"/>
      <c r="II106" s="188"/>
      <c r="IJ106" s="188"/>
      <c r="IK106" s="188"/>
      <c r="IL106" s="188"/>
      <c r="IM106" s="188"/>
      <c r="IN106" s="188"/>
      <c r="IO106" s="188"/>
      <c r="IP106" s="188"/>
      <c r="IQ106" s="188"/>
      <c r="IR106" s="188"/>
      <c r="IS106" s="188"/>
      <c r="IT106" s="188"/>
      <c r="IU106" s="188"/>
      <c r="IV106" s="188"/>
    </row>
    <row r="107" spans="2:256" s="186" customFormat="1">
      <c r="B107" s="113"/>
      <c r="C107" s="215"/>
      <c r="D107" s="114"/>
      <c r="IH107" s="188"/>
      <c r="II107" s="188"/>
      <c r="IJ107" s="188"/>
      <c r="IK107" s="188"/>
      <c r="IL107" s="188"/>
      <c r="IM107" s="188"/>
      <c r="IN107" s="188"/>
      <c r="IO107" s="188"/>
      <c r="IP107" s="188"/>
      <c r="IQ107" s="188"/>
      <c r="IR107" s="188"/>
      <c r="IS107" s="188"/>
      <c r="IT107" s="188"/>
      <c r="IU107" s="188"/>
      <c r="IV107" s="188"/>
    </row>
    <row r="108" spans="2:256" s="186" customFormat="1">
      <c r="B108" s="113"/>
      <c r="C108" s="215"/>
      <c r="D108" s="114"/>
      <c r="IH108" s="188"/>
      <c r="II108" s="188"/>
      <c r="IJ108" s="188"/>
      <c r="IK108" s="188"/>
      <c r="IL108" s="188"/>
      <c r="IM108" s="188"/>
      <c r="IN108" s="188"/>
      <c r="IO108" s="188"/>
      <c r="IP108" s="188"/>
      <c r="IQ108" s="188"/>
      <c r="IR108" s="188"/>
      <c r="IS108" s="188"/>
      <c r="IT108" s="188"/>
      <c r="IU108" s="188"/>
      <c r="IV108" s="188"/>
    </row>
    <row r="109" spans="2:256" s="186" customFormat="1">
      <c r="B109" s="113"/>
      <c r="C109" s="215"/>
      <c r="D109" s="114"/>
      <c r="IH109" s="188"/>
      <c r="II109" s="188"/>
      <c r="IJ109" s="188"/>
      <c r="IK109" s="188"/>
      <c r="IL109" s="188"/>
      <c r="IM109" s="188"/>
      <c r="IN109" s="188"/>
      <c r="IO109" s="188"/>
      <c r="IP109" s="188"/>
      <c r="IQ109" s="188"/>
      <c r="IR109" s="188"/>
      <c r="IS109" s="188"/>
      <c r="IT109" s="188"/>
      <c r="IU109" s="188"/>
      <c r="IV109" s="188"/>
    </row>
    <row r="110" spans="2:256" s="186" customFormat="1">
      <c r="B110" s="113"/>
      <c r="C110" s="215"/>
      <c r="D110" s="114"/>
      <c r="IH110" s="188"/>
      <c r="II110" s="188"/>
      <c r="IJ110" s="188"/>
      <c r="IK110" s="188"/>
      <c r="IL110" s="188"/>
      <c r="IM110" s="188"/>
      <c r="IN110" s="188"/>
      <c r="IO110" s="188"/>
      <c r="IP110" s="188"/>
      <c r="IQ110" s="188"/>
      <c r="IR110" s="188"/>
      <c r="IS110" s="188"/>
      <c r="IT110" s="188"/>
      <c r="IU110" s="188"/>
      <c r="IV110" s="188"/>
    </row>
    <row r="111" spans="2:256" s="186" customFormat="1">
      <c r="B111" s="113"/>
      <c r="C111" s="215"/>
      <c r="D111" s="114"/>
      <c r="IH111" s="188"/>
      <c r="II111" s="188"/>
      <c r="IJ111" s="188"/>
      <c r="IK111" s="188"/>
      <c r="IL111" s="188"/>
      <c r="IM111" s="188"/>
      <c r="IN111" s="188"/>
      <c r="IO111" s="188"/>
      <c r="IP111" s="188"/>
      <c r="IQ111" s="188"/>
      <c r="IR111" s="188"/>
      <c r="IS111" s="188"/>
      <c r="IT111" s="188"/>
      <c r="IU111" s="188"/>
      <c r="IV111" s="188"/>
    </row>
    <row r="112" spans="2:256" s="186" customFormat="1">
      <c r="B112" s="113"/>
      <c r="C112" s="215"/>
      <c r="D112" s="114"/>
      <c r="IH112" s="188"/>
      <c r="II112" s="188"/>
      <c r="IJ112" s="188"/>
      <c r="IK112" s="188"/>
      <c r="IL112" s="188"/>
      <c r="IM112" s="188"/>
      <c r="IN112" s="188"/>
      <c r="IO112" s="188"/>
      <c r="IP112" s="188"/>
      <c r="IQ112" s="188"/>
      <c r="IR112" s="188"/>
      <c r="IS112" s="188"/>
      <c r="IT112" s="188"/>
      <c r="IU112" s="188"/>
      <c r="IV112" s="188"/>
    </row>
    <row r="113" spans="2:256" s="186" customFormat="1">
      <c r="B113" s="113"/>
      <c r="C113" s="215"/>
      <c r="D113" s="114"/>
      <c r="IH113" s="188"/>
      <c r="II113" s="188"/>
      <c r="IJ113" s="188"/>
      <c r="IK113" s="188"/>
      <c r="IL113" s="188"/>
      <c r="IM113" s="188"/>
      <c r="IN113" s="188"/>
      <c r="IO113" s="188"/>
      <c r="IP113" s="188"/>
      <c r="IQ113" s="188"/>
      <c r="IR113" s="188"/>
      <c r="IS113" s="188"/>
      <c r="IT113" s="188"/>
      <c r="IU113" s="188"/>
      <c r="IV113" s="188"/>
    </row>
    <row r="114" spans="2:256" s="186" customFormat="1">
      <c r="B114" s="113"/>
      <c r="C114" s="215"/>
      <c r="D114" s="114"/>
      <c r="IH114" s="188"/>
      <c r="II114" s="188"/>
      <c r="IJ114" s="188"/>
      <c r="IK114" s="188"/>
      <c r="IL114" s="188"/>
      <c r="IM114" s="188"/>
      <c r="IN114" s="188"/>
      <c r="IO114" s="188"/>
      <c r="IP114" s="188"/>
      <c r="IQ114" s="188"/>
      <c r="IR114" s="188"/>
      <c r="IS114" s="188"/>
      <c r="IT114" s="188"/>
      <c r="IU114" s="188"/>
      <c r="IV114" s="188"/>
    </row>
    <row r="115" spans="2:256" s="186" customFormat="1">
      <c r="B115" s="113"/>
      <c r="C115" s="215"/>
      <c r="D115" s="114"/>
      <c r="IH115" s="188"/>
      <c r="II115" s="188"/>
      <c r="IJ115" s="188"/>
      <c r="IK115" s="188"/>
      <c r="IL115" s="188"/>
      <c r="IM115" s="188"/>
      <c r="IN115" s="188"/>
      <c r="IO115" s="188"/>
      <c r="IP115" s="188"/>
      <c r="IQ115" s="188"/>
      <c r="IR115" s="188"/>
      <c r="IS115" s="188"/>
      <c r="IT115" s="188"/>
      <c r="IU115" s="188"/>
      <c r="IV115" s="188"/>
    </row>
    <row r="116" spans="2:256" s="186" customFormat="1">
      <c r="B116" s="113"/>
      <c r="C116" s="215"/>
      <c r="D116" s="114"/>
      <c r="IH116" s="188"/>
      <c r="II116" s="188"/>
      <c r="IJ116" s="188"/>
      <c r="IK116" s="188"/>
      <c r="IL116" s="188"/>
      <c r="IM116" s="188"/>
      <c r="IN116" s="188"/>
      <c r="IO116" s="188"/>
      <c r="IP116" s="188"/>
      <c r="IQ116" s="188"/>
      <c r="IR116" s="188"/>
      <c r="IS116" s="188"/>
      <c r="IT116" s="188"/>
      <c r="IU116" s="188"/>
      <c r="IV116" s="188"/>
    </row>
    <row r="117" spans="2:256" s="186" customFormat="1">
      <c r="B117" s="113"/>
      <c r="C117" s="215"/>
      <c r="D117" s="114"/>
      <c r="IH117" s="188"/>
      <c r="II117" s="188"/>
      <c r="IJ117" s="188"/>
      <c r="IK117" s="188"/>
      <c r="IL117" s="188"/>
      <c r="IM117" s="188"/>
      <c r="IN117" s="188"/>
      <c r="IO117" s="188"/>
      <c r="IP117" s="188"/>
      <c r="IQ117" s="188"/>
      <c r="IR117" s="188"/>
      <c r="IS117" s="188"/>
      <c r="IT117" s="188"/>
      <c r="IU117" s="188"/>
      <c r="IV117" s="188"/>
    </row>
    <row r="118" spans="2:256" s="186" customFormat="1">
      <c r="B118" s="113"/>
      <c r="C118" s="215"/>
      <c r="D118" s="114"/>
      <c r="IH118" s="188"/>
      <c r="II118" s="188"/>
      <c r="IJ118" s="188"/>
      <c r="IK118" s="188"/>
      <c r="IL118" s="188"/>
      <c r="IM118" s="188"/>
      <c r="IN118" s="188"/>
      <c r="IO118" s="188"/>
      <c r="IP118" s="188"/>
      <c r="IQ118" s="188"/>
      <c r="IR118" s="188"/>
      <c r="IS118" s="188"/>
      <c r="IT118" s="188"/>
      <c r="IU118" s="188"/>
      <c r="IV118" s="188"/>
    </row>
    <row r="119" spans="2:256" s="186" customFormat="1">
      <c r="B119" s="113"/>
      <c r="C119" s="215"/>
      <c r="D119" s="114"/>
      <c r="IH119" s="188"/>
      <c r="II119" s="188"/>
      <c r="IJ119" s="188"/>
      <c r="IK119" s="188"/>
      <c r="IL119" s="188"/>
      <c r="IM119" s="188"/>
      <c r="IN119" s="188"/>
      <c r="IO119" s="188"/>
      <c r="IP119" s="188"/>
      <c r="IQ119" s="188"/>
      <c r="IR119" s="188"/>
      <c r="IS119" s="188"/>
      <c r="IT119" s="188"/>
      <c r="IU119" s="188"/>
      <c r="IV119" s="188"/>
    </row>
    <row r="120" spans="2:256" s="186" customFormat="1">
      <c r="B120" s="113"/>
      <c r="C120" s="215"/>
      <c r="D120" s="114"/>
      <c r="IH120" s="188"/>
      <c r="II120" s="188"/>
      <c r="IJ120" s="188"/>
      <c r="IK120" s="188"/>
      <c r="IL120" s="188"/>
      <c r="IM120" s="188"/>
      <c r="IN120" s="188"/>
      <c r="IO120" s="188"/>
      <c r="IP120" s="188"/>
      <c r="IQ120" s="188"/>
      <c r="IR120" s="188"/>
      <c r="IS120" s="188"/>
      <c r="IT120" s="188"/>
      <c r="IU120" s="188"/>
      <c r="IV120" s="188"/>
    </row>
    <row r="121" spans="2:256" s="186" customFormat="1">
      <c r="B121" s="113"/>
      <c r="C121" s="215"/>
      <c r="D121" s="114"/>
      <c r="IH121" s="188"/>
      <c r="II121" s="188"/>
      <c r="IJ121" s="188"/>
      <c r="IK121" s="188"/>
      <c r="IL121" s="188"/>
      <c r="IM121" s="188"/>
      <c r="IN121" s="188"/>
      <c r="IO121" s="188"/>
      <c r="IP121" s="188"/>
      <c r="IQ121" s="188"/>
      <c r="IR121" s="188"/>
      <c r="IS121" s="188"/>
      <c r="IT121" s="188"/>
      <c r="IU121" s="188"/>
      <c r="IV121" s="188"/>
    </row>
    <row r="122" spans="2:256" s="186" customFormat="1">
      <c r="B122" s="113"/>
      <c r="C122" s="215"/>
      <c r="D122" s="114"/>
      <c r="IH122" s="188"/>
      <c r="II122" s="188"/>
      <c r="IJ122" s="188"/>
      <c r="IK122" s="188"/>
      <c r="IL122" s="188"/>
      <c r="IM122" s="188"/>
      <c r="IN122" s="188"/>
      <c r="IO122" s="188"/>
      <c r="IP122" s="188"/>
      <c r="IQ122" s="188"/>
      <c r="IR122" s="188"/>
      <c r="IS122" s="188"/>
      <c r="IT122" s="188"/>
      <c r="IU122" s="188"/>
      <c r="IV122" s="188"/>
    </row>
    <row r="123" spans="2:256" s="186" customFormat="1">
      <c r="B123" s="113"/>
      <c r="C123" s="215"/>
      <c r="D123" s="114"/>
      <c r="IH123" s="188"/>
      <c r="II123" s="188"/>
      <c r="IJ123" s="188"/>
      <c r="IK123" s="188"/>
      <c r="IL123" s="188"/>
      <c r="IM123" s="188"/>
      <c r="IN123" s="188"/>
      <c r="IO123" s="188"/>
      <c r="IP123" s="188"/>
      <c r="IQ123" s="188"/>
      <c r="IR123" s="188"/>
      <c r="IS123" s="188"/>
      <c r="IT123" s="188"/>
      <c r="IU123" s="188"/>
      <c r="IV123" s="188"/>
    </row>
    <row r="124" spans="2:256" s="186" customFormat="1">
      <c r="B124" s="113"/>
      <c r="C124" s="215"/>
      <c r="D124" s="114"/>
      <c r="IH124" s="188"/>
      <c r="II124" s="188"/>
      <c r="IJ124" s="188"/>
      <c r="IK124" s="188"/>
      <c r="IL124" s="188"/>
      <c r="IM124" s="188"/>
      <c r="IN124" s="188"/>
      <c r="IO124" s="188"/>
      <c r="IP124" s="188"/>
      <c r="IQ124" s="188"/>
      <c r="IR124" s="188"/>
      <c r="IS124" s="188"/>
      <c r="IT124" s="188"/>
      <c r="IU124" s="188"/>
      <c r="IV124" s="188"/>
    </row>
    <row r="125" spans="2:256" s="186" customFormat="1">
      <c r="B125" s="113"/>
      <c r="C125" s="215"/>
      <c r="D125" s="114"/>
      <c r="IH125" s="188"/>
      <c r="II125" s="188"/>
      <c r="IJ125" s="188"/>
      <c r="IK125" s="188"/>
      <c r="IL125" s="188"/>
      <c r="IM125" s="188"/>
      <c r="IN125" s="188"/>
      <c r="IO125" s="188"/>
      <c r="IP125" s="188"/>
      <c r="IQ125" s="188"/>
      <c r="IR125" s="188"/>
      <c r="IS125" s="188"/>
      <c r="IT125" s="188"/>
      <c r="IU125" s="188"/>
      <c r="IV125" s="188"/>
    </row>
    <row r="126" spans="2:256" s="186" customFormat="1">
      <c r="B126" s="113"/>
      <c r="C126" s="215"/>
      <c r="D126" s="114"/>
      <c r="IH126" s="188"/>
      <c r="II126" s="188"/>
      <c r="IJ126" s="188"/>
      <c r="IK126" s="188"/>
      <c r="IL126" s="188"/>
      <c r="IM126" s="188"/>
      <c r="IN126" s="188"/>
      <c r="IO126" s="188"/>
      <c r="IP126" s="188"/>
      <c r="IQ126" s="188"/>
      <c r="IR126" s="188"/>
      <c r="IS126" s="188"/>
      <c r="IT126" s="188"/>
      <c r="IU126" s="188"/>
      <c r="IV126" s="188"/>
    </row>
    <row r="127" spans="2:256" s="186" customFormat="1">
      <c r="B127" s="113"/>
      <c r="C127" s="215"/>
      <c r="D127" s="114"/>
      <c r="IH127" s="188"/>
      <c r="II127" s="188"/>
      <c r="IJ127" s="188"/>
      <c r="IK127" s="188"/>
      <c r="IL127" s="188"/>
      <c r="IM127" s="188"/>
      <c r="IN127" s="188"/>
      <c r="IO127" s="188"/>
      <c r="IP127" s="188"/>
      <c r="IQ127" s="188"/>
      <c r="IR127" s="188"/>
      <c r="IS127" s="188"/>
      <c r="IT127" s="188"/>
      <c r="IU127" s="188"/>
      <c r="IV127" s="188"/>
    </row>
    <row r="128" spans="2:256" s="186" customFormat="1">
      <c r="B128" s="113"/>
      <c r="C128" s="215"/>
      <c r="D128" s="114"/>
      <c r="IH128" s="188"/>
      <c r="II128" s="188"/>
      <c r="IJ128" s="188"/>
      <c r="IK128" s="188"/>
      <c r="IL128" s="188"/>
      <c r="IM128" s="188"/>
      <c r="IN128" s="188"/>
      <c r="IO128" s="188"/>
      <c r="IP128" s="188"/>
      <c r="IQ128" s="188"/>
      <c r="IR128" s="188"/>
      <c r="IS128" s="188"/>
      <c r="IT128" s="188"/>
      <c r="IU128" s="188"/>
      <c r="IV128" s="188"/>
    </row>
    <row r="129" spans="2:256" s="186" customFormat="1">
      <c r="B129" s="113"/>
      <c r="C129" s="215"/>
      <c r="D129" s="114"/>
      <c r="IH129" s="188"/>
      <c r="II129" s="188"/>
      <c r="IJ129" s="188"/>
      <c r="IK129" s="188"/>
      <c r="IL129" s="188"/>
      <c r="IM129" s="188"/>
      <c r="IN129" s="188"/>
      <c r="IO129" s="188"/>
      <c r="IP129" s="188"/>
      <c r="IQ129" s="188"/>
      <c r="IR129" s="188"/>
      <c r="IS129" s="188"/>
      <c r="IT129" s="188"/>
      <c r="IU129" s="188"/>
      <c r="IV129" s="188"/>
    </row>
    <row r="130" spans="2:256" s="186" customFormat="1">
      <c r="B130" s="113"/>
      <c r="C130" s="215"/>
      <c r="D130" s="114"/>
      <c r="IH130" s="188"/>
      <c r="II130" s="188"/>
      <c r="IJ130" s="188"/>
      <c r="IK130" s="188"/>
      <c r="IL130" s="188"/>
      <c r="IM130" s="188"/>
      <c r="IN130" s="188"/>
      <c r="IO130" s="188"/>
      <c r="IP130" s="188"/>
      <c r="IQ130" s="188"/>
      <c r="IR130" s="188"/>
      <c r="IS130" s="188"/>
      <c r="IT130" s="188"/>
      <c r="IU130" s="188"/>
      <c r="IV130" s="188"/>
    </row>
    <row r="131" spans="2:256" s="186" customFormat="1">
      <c r="B131" s="113"/>
      <c r="C131" s="215"/>
      <c r="D131" s="114"/>
      <c r="IH131" s="188"/>
      <c r="II131" s="188"/>
      <c r="IJ131" s="188"/>
      <c r="IK131" s="188"/>
      <c r="IL131" s="188"/>
      <c r="IM131" s="188"/>
      <c r="IN131" s="188"/>
      <c r="IO131" s="188"/>
      <c r="IP131" s="188"/>
      <c r="IQ131" s="188"/>
      <c r="IR131" s="188"/>
      <c r="IS131" s="188"/>
      <c r="IT131" s="188"/>
      <c r="IU131" s="188"/>
      <c r="IV131" s="188"/>
    </row>
    <row r="132" spans="2:256" s="186" customFormat="1">
      <c r="B132" s="113"/>
      <c r="C132" s="215"/>
      <c r="D132" s="114"/>
      <c r="IH132" s="188"/>
      <c r="II132" s="188"/>
      <c r="IJ132" s="188"/>
      <c r="IK132" s="188"/>
      <c r="IL132" s="188"/>
      <c r="IM132" s="188"/>
      <c r="IN132" s="188"/>
      <c r="IO132" s="188"/>
      <c r="IP132" s="188"/>
      <c r="IQ132" s="188"/>
      <c r="IR132" s="188"/>
      <c r="IS132" s="188"/>
      <c r="IT132" s="188"/>
      <c r="IU132" s="188"/>
      <c r="IV132" s="188"/>
    </row>
    <row r="133" spans="2:256" s="186" customFormat="1">
      <c r="B133" s="113"/>
      <c r="C133" s="215"/>
      <c r="D133" s="114"/>
      <c r="IH133" s="188"/>
      <c r="II133" s="188"/>
      <c r="IJ133" s="188"/>
      <c r="IK133" s="188"/>
      <c r="IL133" s="188"/>
      <c r="IM133" s="188"/>
      <c r="IN133" s="188"/>
      <c r="IO133" s="188"/>
      <c r="IP133" s="188"/>
      <c r="IQ133" s="188"/>
      <c r="IR133" s="188"/>
      <c r="IS133" s="188"/>
      <c r="IT133" s="188"/>
      <c r="IU133" s="188"/>
      <c r="IV133" s="188"/>
    </row>
    <row r="134" spans="2:256" s="186" customFormat="1">
      <c r="B134" s="113"/>
      <c r="C134" s="215"/>
      <c r="D134" s="114"/>
      <c r="IH134" s="188"/>
      <c r="II134" s="188"/>
      <c r="IJ134" s="188"/>
      <c r="IK134" s="188"/>
      <c r="IL134" s="188"/>
      <c r="IM134" s="188"/>
      <c r="IN134" s="188"/>
      <c r="IO134" s="188"/>
      <c r="IP134" s="188"/>
      <c r="IQ134" s="188"/>
      <c r="IR134" s="188"/>
      <c r="IS134" s="188"/>
      <c r="IT134" s="188"/>
      <c r="IU134" s="188"/>
      <c r="IV134" s="188"/>
    </row>
    <row r="135" spans="2:256" s="186" customFormat="1">
      <c r="B135" s="113"/>
      <c r="C135" s="215"/>
      <c r="D135" s="114"/>
      <c r="IH135" s="188"/>
      <c r="II135" s="188"/>
      <c r="IJ135" s="188"/>
      <c r="IK135" s="188"/>
      <c r="IL135" s="188"/>
      <c r="IM135" s="188"/>
      <c r="IN135" s="188"/>
      <c r="IO135" s="188"/>
      <c r="IP135" s="188"/>
      <c r="IQ135" s="188"/>
      <c r="IR135" s="188"/>
      <c r="IS135" s="188"/>
      <c r="IT135" s="188"/>
      <c r="IU135" s="188"/>
      <c r="IV135" s="188"/>
    </row>
    <row r="136" spans="2:256" s="186" customFormat="1">
      <c r="B136" s="113"/>
      <c r="C136" s="215"/>
      <c r="D136" s="114"/>
      <c r="IH136" s="188"/>
      <c r="II136" s="188"/>
      <c r="IJ136" s="188"/>
      <c r="IK136" s="188"/>
      <c r="IL136" s="188"/>
      <c r="IM136" s="188"/>
      <c r="IN136" s="188"/>
      <c r="IO136" s="188"/>
      <c r="IP136" s="188"/>
      <c r="IQ136" s="188"/>
      <c r="IR136" s="188"/>
      <c r="IS136" s="188"/>
      <c r="IT136" s="188"/>
      <c r="IU136" s="188"/>
      <c r="IV136" s="188"/>
    </row>
    <row r="137" spans="2:256" s="186" customFormat="1">
      <c r="B137" s="113"/>
      <c r="C137" s="215"/>
      <c r="D137" s="114"/>
      <c r="IH137" s="188"/>
      <c r="II137" s="188"/>
      <c r="IJ137" s="188"/>
      <c r="IK137" s="188"/>
      <c r="IL137" s="188"/>
      <c r="IM137" s="188"/>
      <c r="IN137" s="188"/>
      <c r="IO137" s="188"/>
      <c r="IP137" s="188"/>
      <c r="IQ137" s="188"/>
      <c r="IR137" s="188"/>
      <c r="IS137" s="188"/>
      <c r="IT137" s="188"/>
      <c r="IU137" s="188"/>
      <c r="IV137" s="188"/>
    </row>
    <row r="138" spans="2:256" s="186" customFormat="1">
      <c r="B138" s="113"/>
      <c r="C138" s="215"/>
      <c r="D138" s="114"/>
      <c r="IH138" s="188"/>
      <c r="II138" s="188"/>
      <c r="IJ138" s="188"/>
      <c r="IK138" s="188"/>
      <c r="IL138" s="188"/>
      <c r="IM138" s="188"/>
      <c r="IN138" s="188"/>
      <c r="IO138" s="188"/>
      <c r="IP138" s="188"/>
      <c r="IQ138" s="188"/>
      <c r="IR138" s="188"/>
      <c r="IS138" s="188"/>
      <c r="IT138" s="188"/>
      <c r="IU138" s="188"/>
      <c r="IV138" s="188"/>
    </row>
    <row r="139" spans="2:256" s="186" customFormat="1">
      <c r="B139" s="113"/>
      <c r="C139" s="215"/>
      <c r="D139" s="114"/>
      <c r="IH139" s="188"/>
      <c r="II139" s="188"/>
      <c r="IJ139" s="188"/>
      <c r="IK139" s="188"/>
      <c r="IL139" s="188"/>
      <c r="IM139" s="188"/>
      <c r="IN139" s="188"/>
      <c r="IO139" s="188"/>
      <c r="IP139" s="188"/>
      <c r="IQ139" s="188"/>
      <c r="IR139" s="188"/>
      <c r="IS139" s="188"/>
      <c r="IT139" s="188"/>
      <c r="IU139" s="188"/>
      <c r="IV139" s="188"/>
    </row>
    <row r="140" spans="2:256" s="186" customFormat="1">
      <c r="B140" s="113"/>
      <c r="C140" s="215"/>
      <c r="D140" s="114"/>
      <c r="IH140" s="188"/>
      <c r="II140" s="188"/>
      <c r="IJ140" s="188"/>
      <c r="IK140" s="188"/>
      <c r="IL140" s="188"/>
      <c r="IM140" s="188"/>
      <c r="IN140" s="188"/>
      <c r="IO140" s="188"/>
      <c r="IP140" s="188"/>
      <c r="IQ140" s="188"/>
      <c r="IR140" s="188"/>
      <c r="IS140" s="188"/>
      <c r="IT140" s="188"/>
      <c r="IU140" s="188"/>
      <c r="IV140" s="188"/>
    </row>
    <row r="141" spans="2:256" s="186" customFormat="1">
      <c r="B141" s="113"/>
      <c r="C141" s="215"/>
      <c r="D141" s="114"/>
      <c r="IH141" s="188"/>
      <c r="II141" s="188"/>
      <c r="IJ141" s="188"/>
      <c r="IK141" s="188"/>
      <c r="IL141" s="188"/>
      <c r="IM141" s="188"/>
      <c r="IN141" s="188"/>
      <c r="IO141" s="188"/>
      <c r="IP141" s="188"/>
      <c r="IQ141" s="188"/>
      <c r="IR141" s="188"/>
      <c r="IS141" s="188"/>
      <c r="IT141" s="188"/>
      <c r="IU141" s="188"/>
      <c r="IV141" s="188"/>
    </row>
    <row r="142" spans="2:256" s="186" customFormat="1">
      <c r="B142" s="113"/>
      <c r="C142" s="215"/>
      <c r="D142" s="114"/>
      <c r="IH142" s="188"/>
      <c r="II142" s="188"/>
      <c r="IJ142" s="188"/>
      <c r="IK142" s="188"/>
      <c r="IL142" s="188"/>
      <c r="IM142" s="188"/>
      <c r="IN142" s="188"/>
      <c r="IO142" s="188"/>
      <c r="IP142" s="188"/>
      <c r="IQ142" s="188"/>
      <c r="IR142" s="188"/>
      <c r="IS142" s="188"/>
      <c r="IT142" s="188"/>
      <c r="IU142" s="188"/>
      <c r="IV142" s="188"/>
    </row>
    <row r="143" spans="2:256" s="186" customFormat="1">
      <c r="B143" s="113"/>
      <c r="C143" s="215"/>
      <c r="D143" s="114"/>
      <c r="IH143" s="188"/>
      <c r="II143" s="188"/>
      <c r="IJ143" s="188"/>
      <c r="IK143" s="188"/>
      <c r="IL143" s="188"/>
      <c r="IM143" s="188"/>
      <c r="IN143" s="188"/>
      <c r="IO143" s="188"/>
      <c r="IP143" s="188"/>
      <c r="IQ143" s="188"/>
      <c r="IR143" s="188"/>
      <c r="IS143" s="188"/>
      <c r="IT143" s="188"/>
      <c r="IU143" s="188"/>
      <c r="IV143" s="188"/>
    </row>
    <row r="144" spans="2:256" s="186" customFormat="1">
      <c r="B144" s="113"/>
      <c r="C144" s="215"/>
      <c r="D144" s="114"/>
      <c r="IH144" s="188"/>
      <c r="II144" s="188"/>
      <c r="IJ144" s="188"/>
      <c r="IK144" s="188"/>
      <c r="IL144" s="188"/>
      <c r="IM144" s="188"/>
      <c r="IN144" s="188"/>
      <c r="IO144" s="188"/>
      <c r="IP144" s="188"/>
      <c r="IQ144" s="188"/>
      <c r="IR144" s="188"/>
      <c r="IS144" s="188"/>
      <c r="IT144" s="188"/>
      <c r="IU144" s="188"/>
      <c r="IV144" s="188"/>
    </row>
    <row r="145" spans="2:256" s="186" customFormat="1">
      <c r="B145" s="113"/>
      <c r="C145" s="215"/>
      <c r="D145" s="114"/>
      <c r="IH145" s="188"/>
      <c r="II145" s="188"/>
      <c r="IJ145" s="188"/>
      <c r="IK145" s="188"/>
      <c r="IL145" s="188"/>
      <c r="IM145" s="188"/>
      <c r="IN145" s="188"/>
      <c r="IO145" s="188"/>
      <c r="IP145" s="188"/>
      <c r="IQ145" s="188"/>
      <c r="IR145" s="188"/>
      <c r="IS145" s="188"/>
      <c r="IT145" s="188"/>
      <c r="IU145" s="188"/>
      <c r="IV145" s="188"/>
    </row>
    <row r="146" spans="2:256" s="186" customFormat="1">
      <c r="B146" s="113"/>
      <c r="C146" s="215"/>
      <c r="D146" s="114"/>
      <c r="IH146" s="188"/>
      <c r="II146" s="188"/>
      <c r="IJ146" s="188"/>
      <c r="IK146" s="188"/>
      <c r="IL146" s="188"/>
      <c r="IM146" s="188"/>
      <c r="IN146" s="188"/>
      <c r="IO146" s="188"/>
      <c r="IP146" s="188"/>
      <c r="IQ146" s="188"/>
      <c r="IR146" s="188"/>
      <c r="IS146" s="188"/>
      <c r="IT146" s="188"/>
      <c r="IU146" s="188"/>
      <c r="IV146" s="188"/>
    </row>
    <row r="147" spans="2:256" s="186" customFormat="1">
      <c r="B147" s="113"/>
      <c r="C147" s="215"/>
      <c r="D147" s="114"/>
      <c r="IH147" s="188"/>
      <c r="II147" s="188"/>
      <c r="IJ147" s="188"/>
      <c r="IK147" s="188"/>
      <c r="IL147" s="188"/>
      <c r="IM147" s="188"/>
      <c r="IN147" s="188"/>
      <c r="IO147" s="188"/>
      <c r="IP147" s="188"/>
      <c r="IQ147" s="188"/>
      <c r="IR147" s="188"/>
      <c r="IS147" s="188"/>
      <c r="IT147" s="188"/>
      <c r="IU147" s="188"/>
      <c r="IV147" s="188"/>
    </row>
    <row r="148" spans="2:256" s="186" customFormat="1">
      <c r="B148" s="113"/>
      <c r="C148" s="215"/>
      <c r="D148" s="114"/>
      <c r="IH148" s="188"/>
      <c r="II148" s="188"/>
      <c r="IJ148" s="188"/>
      <c r="IK148" s="188"/>
      <c r="IL148" s="188"/>
      <c r="IM148" s="188"/>
      <c r="IN148" s="188"/>
      <c r="IO148" s="188"/>
      <c r="IP148" s="188"/>
      <c r="IQ148" s="188"/>
      <c r="IR148" s="188"/>
      <c r="IS148" s="188"/>
      <c r="IT148" s="188"/>
      <c r="IU148" s="188"/>
      <c r="IV148" s="188"/>
    </row>
    <row r="149" spans="2:256" s="186" customFormat="1">
      <c r="B149" s="113"/>
      <c r="C149" s="215"/>
      <c r="D149" s="114"/>
      <c r="IH149" s="188"/>
      <c r="II149" s="188"/>
      <c r="IJ149" s="188"/>
      <c r="IK149" s="188"/>
      <c r="IL149" s="188"/>
      <c r="IM149" s="188"/>
      <c r="IN149" s="188"/>
      <c r="IO149" s="188"/>
      <c r="IP149" s="188"/>
      <c r="IQ149" s="188"/>
      <c r="IR149" s="188"/>
      <c r="IS149" s="188"/>
      <c r="IT149" s="188"/>
      <c r="IU149" s="188"/>
      <c r="IV149" s="188"/>
    </row>
    <row r="150" spans="2:256" s="186" customFormat="1">
      <c r="B150" s="113"/>
      <c r="C150" s="215"/>
      <c r="D150" s="114"/>
      <c r="IH150" s="188"/>
      <c r="II150" s="188"/>
      <c r="IJ150" s="188"/>
      <c r="IK150" s="188"/>
      <c r="IL150" s="188"/>
      <c r="IM150" s="188"/>
      <c r="IN150" s="188"/>
      <c r="IO150" s="188"/>
      <c r="IP150" s="188"/>
      <c r="IQ150" s="188"/>
      <c r="IR150" s="188"/>
      <c r="IS150" s="188"/>
      <c r="IT150" s="188"/>
      <c r="IU150" s="188"/>
      <c r="IV150" s="188"/>
    </row>
    <row r="151" spans="2:256" s="186" customFormat="1">
      <c r="B151" s="113"/>
      <c r="C151" s="215"/>
      <c r="D151" s="114"/>
      <c r="IH151" s="188"/>
      <c r="II151" s="188"/>
      <c r="IJ151" s="188"/>
      <c r="IK151" s="188"/>
      <c r="IL151" s="188"/>
      <c r="IM151" s="188"/>
      <c r="IN151" s="188"/>
      <c r="IO151" s="188"/>
      <c r="IP151" s="188"/>
      <c r="IQ151" s="188"/>
      <c r="IR151" s="188"/>
      <c r="IS151" s="188"/>
      <c r="IT151" s="188"/>
      <c r="IU151" s="188"/>
      <c r="IV151" s="188"/>
    </row>
    <row r="152" spans="2:256" s="186" customFormat="1">
      <c r="B152" s="113"/>
      <c r="C152" s="215"/>
      <c r="D152" s="114"/>
      <c r="IH152" s="188"/>
      <c r="II152" s="188"/>
      <c r="IJ152" s="188"/>
      <c r="IK152" s="188"/>
      <c r="IL152" s="188"/>
      <c r="IM152" s="188"/>
      <c r="IN152" s="188"/>
      <c r="IO152" s="188"/>
      <c r="IP152" s="188"/>
      <c r="IQ152" s="188"/>
      <c r="IR152" s="188"/>
      <c r="IS152" s="188"/>
      <c r="IT152" s="188"/>
      <c r="IU152" s="188"/>
      <c r="IV152" s="188"/>
    </row>
    <row r="153" spans="2:256" s="186" customFormat="1">
      <c r="B153" s="113"/>
      <c r="C153" s="215"/>
      <c r="D153" s="114"/>
      <c r="IH153" s="188"/>
      <c r="II153" s="188"/>
      <c r="IJ153" s="188"/>
      <c r="IK153" s="188"/>
      <c r="IL153" s="188"/>
      <c r="IM153" s="188"/>
      <c r="IN153" s="188"/>
      <c r="IO153" s="188"/>
      <c r="IP153" s="188"/>
      <c r="IQ153" s="188"/>
      <c r="IR153" s="188"/>
      <c r="IS153" s="188"/>
      <c r="IT153" s="188"/>
      <c r="IU153" s="188"/>
      <c r="IV153" s="188"/>
    </row>
    <row r="154" spans="2:256" s="186" customFormat="1">
      <c r="B154" s="113"/>
      <c r="C154" s="215"/>
      <c r="D154" s="114"/>
      <c r="IH154" s="188"/>
      <c r="II154" s="188"/>
      <c r="IJ154" s="188"/>
      <c r="IK154" s="188"/>
      <c r="IL154" s="188"/>
      <c r="IM154" s="188"/>
      <c r="IN154" s="188"/>
      <c r="IO154" s="188"/>
      <c r="IP154" s="188"/>
      <c r="IQ154" s="188"/>
      <c r="IR154" s="188"/>
      <c r="IS154" s="188"/>
      <c r="IT154" s="188"/>
      <c r="IU154" s="188"/>
      <c r="IV154" s="188"/>
    </row>
    <row r="155" spans="2:256" s="186" customFormat="1">
      <c r="B155" s="113"/>
      <c r="C155" s="215"/>
      <c r="D155" s="114"/>
      <c r="IH155" s="188"/>
      <c r="II155" s="188"/>
      <c r="IJ155" s="188"/>
      <c r="IK155" s="188"/>
      <c r="IL155" s="188"/>
      <c r="IM155" s="188"/>
      <c r="IN155" s="188"/>
      <c r="IO155" s="188"/>
      <c r="IP155" s="188"/>
      <c r="IQ155" s="188"/>
      <c r="IR155" s="188"/>
      <c r="IS155" s="188"/>
      <c r="IT155" s="188"/>
      <c r="IU155" s="188"/>
      <c r="IV155" s="188"/>
    </row>
    <row r="156" spans="2:256" s="186" customFormat="1">
      <c r="B156" s="113"/>
      <c r="C156" s="215"/>
      <c r="D156" s="114"/>
      <c r="IH156" s="188"/>
      <c r="II156" s="188"/>
      <c r="IJ156" s="188"/>
      <c r="IK156" s="188"/>
      <c r="IL156" s="188"/>
      <c r="IM156" s="188"/>
      <c r="IN156" s="188"/>
      <c r="IO156" s="188"/>
      <c r="IP156" s="188"/>
      <c r="IQ156" s="188"/>
      <c r="IR156" s="188"/>
      <c r="IS156" s="188"/>
      <c r="IT156" s="188"/>
      <c r="IU156" s="188"/>
      <c r="IV156" s="188"/>
    </row>
    <row r="157" spans="2:256" s="186" customFormat="1">
      <c r="B157" s="113"/>
      <c r="C157" s="215"/>
      <c r="D157" s="114"/>
      <c r="IH157" s="188"/>
      <c r="II157" s="188"/>
      <c r="IJ157" s="188"/>
      <c r="IK157" s="188"/>
      <c r="IL157" s="188"/>
      <c r="IM157" s="188"/>
      <c r="IN157" s="188"/>
      <c r="IO157" s="188"/>
      <c r="IP157" s="188"/>
      <c r="IQ157" s="188"/>
      <c r="IR157" s="188"/>
      <c r="IS157" s="188"/>
      <c r="IT157" s="188"/>
      <c r="IU157" s="188"/>
      <c r="IV157" s="188"/>
    </row>
    <row r="158" spans="2:256" s="186" customFormat="1">
      <c r="B158" s="113"/>
      <c r="C158" s="215"/>
      <c r="D158" s="114"/>
      <c r="IH158" s="188"/>
      <c r="II158" s="188"/>
      <c r="IJ158" s="188"/>
      <c r="IK158" s="188"/>
      <c r="IL158" s="188"/>
      <c r="IM158" s="188"/>
      <c r="IN158" s="188"/>
      <c r="IO158" s="188"/>
      <c r="IP158" s="188"/>
      <c r="IQ158" s="188"/>
      <c r="IR158" s="188"/>
      <c r="IS158" s="188"/>
      <c r="IT158" s="188"/>
      <c r="IU158" s="188"/>
      <c r="IV158" s="188"/>
    </row>
    <row r="159" spans="2:256" s="186" customFormat="1">
      <c r="B159" s="113"/>
      <c r="C159" s="215"/>
      <c r="D159" s="114"/>
      <c r="IH159" s="188"/>
      <c r="II159" s="188"/>
      <c r="IJ159" s="188"/>
      <c r="IK159" s="188"/>
      <c r="IL159" s="188"/>
      <c r="IM159" s="188"/>
      <c r="IN159" s="188"/>
      <c r="IO159" s="188"/>
      <c r="IP159" s="188"/>
      <c r="IQ159" s="188"/>
      <c r="IR159" s="188"/>
      <c r="IS159" s="188"/>
      <c r="IT159" s="188"/>
      <c r="IU159" s="188"/>
      <c r="IV159" s="188"/>
    </row>
    <row r="160" spans="2:256" s="186" customFormat="1">
      <c r="B160" s="113"/>
      <c r="C160" s="215"/>
      <c r="D160" s="114"/>
      <c r="IH160" s="188"/>
      <c r="II160" s="188"/>
      <c r="IJ160" s="188"/>
      <c r="IK160" s="188"/>
      <c r="IL160" s="188"/>
      <c r="IM160" s="188"/>
      <c r="IN160" s="188"/>
      <c r="IO160" s="188"/>
      <c r="IP160" s="188"/>
      <c r="IQ160" s="188"/>
      <c r="IR160" s="188"/>
      <c r="IS160" s="188"/>
      <c r="IT160" s="188"/>
      <c r="IU160" s="188"/>
      <c r="IV160" s="188"/>
    </row>
    <row r="161" spans="2:256" s="186" customFormat="1">
      <c r="B161" s="113"/>
      <c r="C161" s="215"/>
      <c r="D161" s="114"/>
      <c r="IH161" s="188"/>
      <c r="II161" s="188"/>
      <c r="IJ161" s="188"/>
      <c r="IK161" s="188"/>
      <c r="IL161" s="188"/>
      <c r="IM161" s="188"/>
      <c r="IN161" s="188"/>
      <c r="IO161" s="188"/>
      <c r="IP161" s="188"/>
      <c r="IQ161" s="188"/>
      <c r="IR161" s="188"/>
      <c r="IS161" s="188"/>
      <c r="IT161" s="188"/>
      <c r="IU161" s="188"/>
      <c r="IV161" s="188"/>
    </row>
    <row r="162" spans="2:256" s="186" customFormat="1">
      <c r="B162" s="113"/>
      <c r="C162" s="215"/>
      <c r="D162" s="114"/>
      <c r="IH162" s="188"/>
      <c r="II162" s="188"/>
      <c r="IJ162" s="188"/>
      <c r="IK162" s="188"/>
      <c r="IL162" s="188"/>
      <c r="IM162" s="188"/>
      <c r="IN162" s="188"/>
      <c r="IO162" s="188"/>
      <c r="IP162" s="188"/>
      <c r="IQ162" s="188"/>
      <c r="IR162" s="188"/>
      <c r="IS162" s="188"/>
      <c r="IT162" s="188"/>
      <c r="IU162" s="188"/>
      <c r="IV162" s="188"/>
    </row>
    <row r="163" spans="2:256" s="186" customFormat="1">
      <c r="B163" s="113"/>
      <c r="C163" s="215"/>
      <c r="D163" s="114"/>
      <c r="IH163" s="188"/>
      <c r="II163" s="188"/>
      <c r="IJ163" s="188"/>
      <c r="IK163" s="188"/>
      <c r="IL163" s="188"/>
      <c r="IM163" s="188"/>
      <c r="IN163" s="188"/>
      <c r="IO163" s="188"/>
      <c r="IP163" s="188"/>
      <c r="IQ163" s="188"/>
      <c r="IR163" s="188"/>
      <c r="IS163" s="188"/>
      <c r="IT163" s="188"/>
      <c r="IU163" s="188"/>
      <c r="IV163" s="188"/>
    </row>
    <row r="164" spans="2:256" s="186" customFormat="1">
      <c r="B164" s="113"/>
      <c r="C164" s="215"/>
      <c r="D164" s="114"/>
      <c r="IH164" s="188"/>
      <c r="II164" s="188"/>
      <c r="IJ164" s="188"/>
      <c r="IK164" s="188"/>
      <c r="IL164" s="188"/>
      <c r="IM164" s="188"/>
      <c r="IN164" s="188"/>
      <c r="IO164" s="188"/>
      <c r="IP164" s="188"/>
      <c r="IQ164" s="188"/>
      <c r="IR164" s="188"/>
      <c r="IS164" s="188"/>
      <c r="IT164" s="188"/>
      <c r="IU164" s="188"/>
      <c r="IV164" s="188"/>
    </row>
    <row r="165" spans="2:256" s="186" customFormat="1">
      <c r="B165" s="113"/>
      <c r="C165" s="215"/>
      <c r="D165" s="114"/>
      <c r="IH165" s="188"/>
      <c r="II165" s="188"/>
      <c r="IJ165" s="188"/>
      <c r="IK165" s="188"/>
      <c r="IL165" s="188"/>
      <c r="IM165" s="188"/>
      <c r="IN165" s="188"/>
      <c r="IO165" s="188"/>
      <c r="IP165" s="188"/>
      <c r="IQ165" s="188"/>
      <c r="IR165" s="188"/>
      <c r="IS165" s="188"/>
      <c r="IT165" s="188"/>
      <c r="IU165" s="188"/>
      <c r="IV165" s="188"/>
    </row>
    <row r="166" spans="2:256" s="186" customFormat="1">
      <c r="B166" s="113"/>
      <c r="C166" s="215"/>
      <c r="D166" s="114"/>
      <c r="IH166" s="188"/>
      <c r="II166" s="188"/>
      <c r="IJ166" s="188"/>
      <c r="IK166" s="188"/>
      <c r="IL166" s="188"/>
      <c r="IM166" s="188"/>
      <c r="IN166" s="188"/>
      <c r="IO166" s="188"/>
      <c r="IP166" s="188"/>
      <c r="IQ166" s="188"/>
      <c r="IR166" s="188"/>
      <c r="IS166" s="188"/>
      <c r="IT166" s="188"/>
      <c r="IU166" s="188"/>
      <c r="IV166" s="188"/>
    </row>
    <row r="167" spans="2:256" s="186" customFormat="1">
      <c r="B167" s="113"/>
      <c r="C167" s="215"/>
      <c r="D167" s="114"/>
      <c r="IH167" s="188"/>
      <c r="II167" s="188"/>
      <c r="IJ167" s="188"/>
      <c r="IK167" s="188"/>
      <c r="IL167" s="188"/>
      <c r="IM167" s="188"/>
      <c r="IN167" s="188"/>
      <c r="IO167" s="188"/>
      <c r="IP167" s="188"/>
      <c r="IQ167" s="188"/>
      <c r="IR167" s="188"/>
      <c r="IS167" s="188"/>
      <c r="IT167" s="188"/>
      <c r="IU167" s="188"/>
      <c r="IV167" s="188"/>
    </row>
    <row r="168" spans="2:256" s="186" customFormat="1">
      <c r="B168" s="113"/>
      <c r="C168" s="215"/>
      <c r="D168" s="114"/>
      <c r="IH168" s="188"/>
      <c r="II168" s="188"/>
      <c r="IJ168" s="188"/>
      <c r="IK168" s="188"/>
      <c r="IL168" s="188"/>
      <c r="IM168" s="188"/>
      <c r="IN168" s="188"/>
      <c r="IO168" s="188"/>
      <c r="IP168" s="188"/>
      <c r="IQ168" s="188"/>
      <c r="IR168" s="188"/>
      <c r="IS168" s="188"/>
      <c r="IT168" s="188"/>
      <c r="IU168" s="188"/>
      <c r="IV168" s="188"/>
    </row>
    <row r="169" spans="2:256" s="186" customFormat="1">
      <c r="B169" s="113"/>
      <c r="C169" s="215"/>
      <c r="D169" s="114"/>
      <c r="IH169" s="188"/>
      <c r="II169" s="188"/>
      <c r="IJ169" s="188"/>
      <c r="IK169" s="188"/>
      <c r="IL169" s="188"/>
      <c r="IM169" s="188"/>
      <c r="IN169" s="188"/>
      <c r="IO169" s="188"/>
      <c r="IP169" s="188"/>
      <c r="IQ169" s="188"/>
      <c r="IR169" s="188"/>
      <c r="IS169" s="188"/>
      <c r="IT169" s="188"/>
      <c r="IU169" s="188"/>
      <c r="IV169" s="188"/>
    </row>
    <row r="170" spans="2:256" s="186" customFormat="1">
      <c r="B170" s="113"/>
      <c r="C170" s="215"/>
      <c r="D170" s="114"/>
      <c r="IH170" s="188"/>
      <c r="II170" s="188"/>
      <c r="IJ170" s="188"/>
      <c r="IK170" s="188"/>
      <c r="IL170" s="188"/>
      <c r="IM170" s="188"/>
      <c r="IN170" s="188"/>
      <c r="IO170" s="188"/>
      <c r="IP170" s="188"/>
      <c r="IQ170" s="188"/>
      <c r="IR170" s="188"/>
      <c r="IS170" s="188"/>
      <c r="IT170" s="188"/>
      <c r="IU170" s="188"/>
      <c r="IV170" s="188"/>
    </row>
    <row r="171" spans="2:256" s="186" customFormat="1">
      <c r="B171" s="113"/>
      <c r="C171" s="215"/>
      <c r="D171" s="114"/>
      <c r="IH171" s="188"/>
      <c r="II171" s="188"/>
      <c r="IJ171" s="188"/>
      <c r="IK171" s="188"/>
      <c r="IL171" s="188"/>
      <c r="IM171" s="188"/>
      <c r="IN171" s="188"/>
      <c r="IO171" s="188"/>
      <c r="IP171" s="188"/>
      <c r="IQ171" s="188"/>
      <c r="IR171" s="188"/>
      <c r="IS171" s="188"/>
      <c r="IT171" s="188"/>
      <c r="IU171" s="188"/>
      <c r="IV171" s="188"/>
    </row>
    <row r="172" spans="2:256" s="186" customFormat="1">
      <c r="B172" s="113"/>
      <c r="C172" s="215"/>
      <c r="D172" s="114"/>
      <c r="IH172" s="188"/>
      <c r="II172" s="188"/>
      <c r="IJ172" s="188"/>
      <c r="IK172" s="188"/>
      <c r="IL172" s="188"/>
      <c r="IM172" s="188"/>
      <c r="IN172" s="188"/>
      <c r="IO172" s="188"/>
      <c r="IP172" s="188"/>
      <c r="IQ172" s="188"/>
      <c r="IR172" s="188"/>
      <c r="IS172" s="188"/>
      <c r="IT172" s="188"/>
      <c r="IU172" s="188"/>
      <c r="IV172" s="188"/>
    </row>
    <row r="173" spans="2:256" s="186" customFormat="1">
      <c r="B173" s="113"/>
      <c r="C173" s="215"/>
      <c r="D173" s="114"/>
      <c r="IH173" s="188"/>
      <c r="II173" s="188"/>
      <c r="IJ173" s="188"/>
      <c r="IK173" s="188"/>
      <c r="IL173" s="188"/>
      <c r="IM173" s="188"/>
      <c r="IN173" s="188"/>
      <c r="IO173" s="188"/>
      <c r="IP173" s="188"/>
      <c r="IQ173" s="188"/>
      <c r="IR173" s="188"/>
      <c r="IS173" s="188"/>
      <c r="IT173" s="188"/>
      <c r="IU173" s="188"/>
      <c r="IV173" s="188"/>
    </row>
    <row r="174" spans="2:256" s="186" customFormat="1">
      <c r="B174" s="113"/>
      <c r="C174" s="215"/>
      <c r="D174" s="114"/>
      <c r="IH174" s="188"/>
      <c r="II174" s="188"/>
      <c r="IJ174" s="188"/>
      <c r="IK174" s="188"/>
      <c r="IL174" s="188"/>
      <c r="IM174" s="188"/>
      <c r="IN174" s="188"/>
      <c r="IO174" s="188"/>
      <c r="IP174" s="188"/>
      <c r="IQ174" s="188"/>
      <c r="IR174" s="188"/>
      <c r="IS174" s="188"/>
      <c r="IT174" s="188"/>
      <c r="IU174" s="188"/>
      <c r="IV174" s="188"/>
    </row>
    <row r="175" spans="2:256" s="186" customFormat="1">
      <c r="B175" s="113"/>
      <c r="C175" s="215"/>
      <c r="D175" s="114"/>
      <c r="IH175" s="188"/>
      <c r="II175" s="188"/>
      <c r="IJ175" s="188"/>
      <c r="IK175" s="188"/>
      <c r="IL175" s="188"/>
      <c r="IM175" s="188"/>
      <c r="IN175" s="188"/>
      <c r="IO175" s="188"/>
      <c r="IP175" s="188"/>
      <c r="IQ175" s="188"/>
      <c r="IR175" s="188"/>
      <c r="IS175" s="188"/>
      <c r="IT175" s="188"/>
      <c r="IU175" s="188"/>
      <c r="IV175" s="188"/>
    </row>
    <row r="176" spans="2:256" s="186" customFormat="1">
      <c r="B176" s="113"/>
      <c r="C176" s="215"/>
      <c r="D176" s="114"/>
      <c r="IH176" s="188"/>
      <c r="II176" s="188"/>
      <c r="IJ176" s="188"/>
      <c r="IK176" s="188"/>
      <c r="IL176" s="188"/>
      <c r="IM176" s="188"/>
      <c r="IN176" s="188"/>
      <c r="IO176" s="188"/>
      <c r="IP176" s="188"/>
      <c r="IQ176" s="188"/>
      <c r="IR176" s="188"/>
      <c r="IS176" s="188"/>
      <c r="IT176" s="188"/>
      <c r="IU176" s="188"/>
      <c r="IV176" s="188"/>
    </row>
    <row r="177" spans="2:256" s="186" customFormat="1">
      <c r="B177" s="113"/>
      <c r="C177" s="215"/>
      <c r="D177" s="114"/>
      <c r="IH177" s="188"/>
      <c r="II177" s="188"/>
      <c r="IJ177" s="188"/>
      <c r="IK177" s="188"/>
      <c r="IL177" s="188"/>
      <c r="IM177" s="188"/>
      <c r="IN177" s="188"/>
      <c r="IO177" s="188"/>
      <c r="IP177" s="188"/>
      <c r="IQ177" s="188"/>
      <c r="IR177" s="188"/>
      <c r="IS177" s="188"/>
      <c r="IT177" s="188"/>
      <c r="IU177" s="188"/>
      <c r="IV177" s="188"/>
    </row>
  </sheetData>
  <mergeCells count="1">
    <mergeCell ref="A2:D2"/>
  </mergeCells>
  <phoneticPr fontId="26" type="noConversion"/>
  <pageMargins left="0.59055118110236227" right="0.59055118110236227" top="0.78740157480314965" bottom="0.78740157480314965" header="0.31496062992125984" footer="0.31496062992125984"/>
  <pageSetup paperSize="9" scale="95" fitToHeight="0" orientation="portrait" useFirstPageNumber="1" errors="NA" r:id="rId1"/>
  <headerFooter alignWithMargins="0"/>
</worksheet>
</file>

<file path=xl/worksheets/sheet26.xml><?xml version="1.0" encoding="utf-8"?>
<worksheet xmlns="http://schemas.openxmlformats.org/spreadsheetml/2006/main" xmlns:r="http://schemas.openxmlformats.org/officeDocument/2006/relationships">
  <sheetPr enableFormatConditionsCalculation="0">
    <tabColor theme="8" tint="0.59999389629810485"/>
  </sheetPr>
  <dimension ref="A1:IV177"/>
  <sheetViews>
    <sheetView zoomScaleSheetLayoutView="100" workbookViewId="0">
      <selection activeCell="G8" sqref="G8"/>
    </sheetView>
  </sheetViews>
  <sheetFormatPr defaultColWidth="10" defaultRowHeight="14.25"/>
  <cols>
    <col min="1" max="1" width="43.28515625" style="186" customWidth="1"/>
    <col min="2" max="3" width="14.42578125" style="113" customWidth="1"/>
    <col min="4" max="4" width="14.42578125" style="114" customWidth="1"/>
    <col min="5" max="242" width="10" style="186"/>
    <col min="243" max="16384" width="10" style="188"/>
  </cols>
  <sheetData>
    <row r="1" spans="1:256" s="179" customFormat="1" ht="30" customHeight="1">
      <c r="A1" s="189" t="s">
        <v>1277</v>
      </c>
      <c r="B1" s="190"/>
      <c r="C1" s="190"/>
      <c r="D1" s="191"/>
    </row>
    <row r="2" spans="1:256" s="180" customFormat="1" ht="38.25" customHeight="1">
      <c r="A2" s="595" t="s">
        <v>1136</v>
      </c>
      <c r="B2" s="595"/>
      <c r="C2" s="595"/>
      <c r="D2" s="595"/>
    </row>
    <row r="3" spans="1:256" s="181" customFormat="1" ht="21.75" customHeight="1">
      <c r="A3" s="192"/>
      <c r="B3" s="193"/>
      <c r="C3" s="596" t="s">
        <v>208</v>
      </c>
      <c r="D3" s="596"/>
    </row>
    <row r="4" spans="1:256" s="182" customFormat="1" ht="41.25" customHeight="1">
      <c r="A4" s="194" t="s">
        <v>862</v>
      </c>
      <c r="B4" s="148" t="s">
        <v>211</v>
      </c>
      <c r="C4" s="195" t="s">
        <v>845</v>
      </c>
      <c r="D4" s="196" t="s">
        <v>863</v>
      </c>
    </row>
    <row r="5" spans="1:256" s="183" customFormat="1" ht="30" customHeight="1">
      <c r="A5" s="197" t="s">
        <v>803</v>
      </c>
      <c r="B5" s="198">
        <f>B6</f>
        <v>568</v>
      </c>
      <c r="C5" s="198">
        <f>C6</f>
        <v>409</v>
      </c>
      <c r="D5" s="199">
        <f>(C5-B5)/B5</f>
        <v>-0.27992957746478875</v>
      </c>
    </row>
    <row r="6" spans="1:256" s="183" customFormat="1" ht="30" customHeight="1">
      <c r="A6" s="197" t="s">
        <v>805</v>
      </c>
      <c r="B6" s="198">
        <v>568</v>
      </c>
      <c r="C6" s="198">
        <v>409</v>
      </c>
      <c r="D6" s="199">
        <f t="shared" ref="D6:D16" si="0">(C6-B6)/B6</f>
        <v>-0.27992957746478875</v>
      </c>
    </row>
    <row r="7" spans="1:256" s="183" customFormat="1" ht="30" customHeight="1">
      <c r="A7" s="200" t="s">
        <v>807</v>
      </c>
      <c r="B7" s="198"/>
      <c r="C7" s="198">
        <v>1000</v>
      </c>
      <c r="D7" s="199">
        <v>1</v>
      </c>
    </row>
    <row r="8" spans="1:256" s="183" customFormat="1" ht="30" customHeight="1">
      <c r="A8" s="200" t="s">
        <v>809</v>
      </c>
      <c r="B8" s="198"/>
      <c r="C8" s="198"/>
      <c r="D8" s="199"/>
    </row>
    <row r="9" spans="1:256" s="183" customFormat="1" ht="30" customHeight="1">
      <c r="A9" s="200" t="s">
        <v>811</v>
      </c>
      <c r="B9" s="198"/>
      <c r="C9" s="198"/>
      <c r="D9" s="199"/>
    </row>
    <row r="10" spans="1:256" s="183" customFormat="1" ht="30" customHeight="1">
      <c r="A10" s="201" t="s">
        <v>1137</v>
      </c>
      <c r="B10" s="198"/>
      <c r="C10" s="198"/>
      <c r="D10" s="199"/>
    </row>
    <row r="11" spans="1:256" s="183" customFormat="1" ht="30" customHeight="1">
      <c r="A11" s="200" t="s">
        <v>1138</v>
      </c>
      <c r="B11" s="198"/>
      <c r="C11" s="198"/>
      <c r="D11" s="199"/>
    </row>
    <row r="12" spans="1:256" s="184" customFormat="1" ht="30" customHeight="1">
      <c r="A12" s="202" t="s">
        <v>818</v>
      </c>
      <c r="B12" s="203">
        <f>B5+B7+B8+B9+B10+B11</f>
        <v>568</v>
      </c>
      <c r="C12" s="203">
        <f>C5+C7+C8+C9+C10+C11</f>
        <v>1409</v>
      </c>
      <c r="D12" s="204">
        <f t="shared" si="0"/>
        <v>1.4806338028169015</v>
      </c>
    </row>
    <row r="13" spans="1:256" s="185" customFormat="1" ht="27.95" customHeight="1">
      <c r="A13" s="205" t="s">
        <v>777</v>
      </c>
      <c r="B13" s="206">
        <f>SUM(B14:B15)</f>
        <v>2932</v>
      </c>
      <c r="C13" s="206">
        <f>SUM(C14:C15)</f>
        <v>3159</v>
      </c>
      <c r="D13" s="204">
        <f t="shared" si="0"/>
        <v>7.7421555252387447E-2</v>
      </c>
      <c r="II13" s="213"/>
      <c r="IJ13" s="213"/>
      <c r="IK13" s="213"/>
      <c r="IL13" s="213"/>
      <c r="IM13" s="213"/>
      <c r="IN13" s="213"/>
      <c r="IO13" s="213"/>
      <c r="IP13" s="213"/>
      <c r="IQ13" s="213"/>
      <c r="IR13" s="213"/>
      <c r="IS13" s="213"/>
      <c r="IT13" s="213"/>
      <c r="IU13" s="213"/>
      <c r="IV13" s="213"/>
    </row>
    <row r="14" spans="1:256" s="186" customFormat="1" ht="27.95" customHeight="1">
      <c r="A14" s="207" t="s">
        <v>1100</v>
      </c>
      <c r="B14" s="208">
        <v>2773</v>
      </c>
      <c r="C14" s="208">
        <v>3000</v>
      </c>
      <c r="D14" s="199">
        <f t="shared" si="0"/>
        <v>8.1860800576992424E-2</v>
      </c>
      <c r="II14" s="188"/>
      <c r="IJ14" s="188"/>
      <c r="IK14" s="188"/>
      <c r="IL14" s="188"/>
      <c r="IM14" s="188"/>
      <c r="IN14" s="188"/>
      <c r="IO14" s="188"/>
      <c r="IP14" s="188"/>
      <c r="IQ14" s="188"/>
      <c r="IR14" s="188"/>
      <c r="IS14" s="188"/>
      <c r="IT14" s="188"/>
      <c r="IU14" s="188"/>
      <c r="IV14" s="188"/>
    </row>
    <row r="15" spans="1:256" s="187" customFormat="1" ht="27.95" customHeight="1">
      <c r="A15" s="207" t="s">
        <v>1139</v>
      </c>
      <c r="B15" s="208">
        <v>159</v>
      </c>
      <c r="C15" s="208">
        <v>159</v>
      </c>
      <c r="D15" s="199">
        <f t="shared" si="0"/>
        <v>0</v>
      </c>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c r="IH15" s="209"/>
    </row>
    <row r="16" spans="1:256" s="187" customFormat="1" ht="27.95" customHeight="1">
      <c r="A16" s="210" t="s">
        <v>796</v>
      </c>
      <c r="B16" s="211">
        <f>B13+B12</f>
        <v>3500</v>
      </c>
      <c r="C16" s="211">
        <f>C13+C12</f>
        <v>4568</v>
      </c>
      <c r="D16" s="212">
        <f t="shared" si="0"/>
        <v>0.30514285714285716</v>
      </c>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c r="HC16" s="209"/>
      <c r="HD16" s="209"/>
      <c r="HE16" s="209"/>
      <c r="HF16" s="209"/>
      <c r="HG16" s="209"/>
      <c r="HH16" s="209"/>
      <c r="HI16" s="209"/>
      <c r="HJ16" s="209"/>
      <c r="HK16" s="209"/>
      <c r="HL16" s="209"/>
      <c r="HM16" s="209"/>
      <c r="HN16" s="209"/>
      <c r="HO16" s="209"/>
      <c r="HP16" s="209"/>
      <c r="HQ16" s="209"/>
      <c r="HR16" s="209"/>
      <c r="HS16" s="209"/>
      <c r="HT16" s="209"/>
      <c r="HU16" s="209"/>
      <c r="HV16" s="209"/>
      <c r="HW16" s="209"/>
      <c r="HX16" s="209"/>
      <c r="HY16" s="209"/>
      <c r="HZ16" s="209"/>
      <c r="IA16" s="209"/>
      <c r="IB16" s="209"/>
      <c r="IC16" s="209"/>
      <c r="ID16" s="209"/>
      <c r="IE16" s="209"/>
      <c r="IF16" s="209"/>
      <c r="IG16" s="209"/>
      <c r="IH16" s="209"/>
    </row>
    <row r="17" spans="2:256" s="186" customFormat="1">
      <c r="B17" s="113"/>
      <c r="C17" s="113"/>
      <c r="D17" s="114"/>
      <c r="II17" s="188"/>
      <c r="IJ17" s="188"/>
      <c r="IK17" s="188"/>
      <c r="IL17" s="188"/>
      <c r="IM17" s="188"/>
      <c r="IN17" s="188"/>
      <c r="IO17" s="188"/>
      <c r="IP17" s="188"/>
      <c r="IQ17" s="188"/>
      <c r="IR17" s="188"/>
      <c r="IS17" s="188"/>
      <c r="IT17" s="188"/>
      <c r="IU17" s="188"/>
      <c r="IV17" s="188"/>
    </row>
    <row r="18" spans="2:256" s="186" customFormat="1">
      <c r="B18" s="113"/>
      <c r="C18" s="113"/>
      <c r="D18" s="114"/>
      <c r="II18" s="188"/>
      <c r="IJ18" s="188"/>
      <c r="IK18" s="188"/>
      <c r="IL18" s="188"/>
      <c r="IM18" s="188"/>
      <c r="IN18" s="188"/>
      <c r="IO18" s="188"/>
      <c r="IP18" s="188"/>
      <c r="IQ18" s="188"/>
      <c r="IR18" s="188"/>
      <c r="IS18" s="188"/>
      <c r="IT18" s="188"/>
      <c r="IU18" s="188"/>
      <c r="IV18" s="188"/>
    </row>
    <row r="19" spans="2:256" s="186" customFormat="1">
      <c r="B19" s="113"/>
      <c r="C19" s="113"/>
      <c r="D19" s="114"/>
      <c r="II19" s="188"/>
      <c r="IJ19" s="188"/>
      <c r="IK19" s="188"/>
      <c r="IL19" s="188"/>
      <c r="IM19" s="188"/>
      <c r="IN19" s="188"/>
      <c r="IO19" s="188"/>
      <c r="IP19" s="188"/>
      <c r="IQ19" s="188"/>
      <c r="IR19" s="188"/>
      <c r="IS19" s="188"/>
      <c r="IT19" s="188"/>
      <c r="IU19" s="188"/>
      <c r="IV19" s="188"/>
    </row>
    <row r="20" spans="2:256" s="186" customFormat="1">
      <c r="B20" s="113"/>
      <c r="C20" s="113"/>
      <c r="D20" s="114"/>
      <c r="II20" s="188"/>
      <c r="IJ20" s="188"/>
      <c r="IK20" s="188"/>
      <c r="IL20" s="188"/>
      <c r="IM20" s="188"/>
      <c r="IN20" s="188"/>
      <c r="IO20" s="188"/>
      <c r="IP20" s="188"/>
      <c r="IQ20" s="188"/>
      <c r="IR20" s="188"/>
      <c r="IS20" s="188"/>
      <c r="IT20" s="188"/>
      <c r="IU20" s="188"/>
      <c r="IV20" s="188"/>
    </row>
    <row r="21" spans="2:256" s="186" customFormat="1">
      <c r="B21" s="113"/>
      <c r="C21" s="113"/>
      <c r="D21" s="114"/>
      <c r="II21" s="188"/>
      <c r="IJ21" s="188"/>
      <c r="IK21" s="188"/>
      <c r="IL21" s="188"/>
      <c r="IM21" s="188"/>
      <c r="IN21" s="188"/>
      <c r="IO21" s="188"/>
      <c r="IP21" s="188"/>
      <c r="IQ21" s="188"/>
      <c r="IR21" s="188"/>
      <c r="IS21" s="188"/>
      <c r="IT21" s="188"/>
      <c r="IU21" s="188"/>
      <c r="IV21" s="188"/>
    </row>
    <row r="22" spans="2:256" s="186" customFormat="1">
      <c r="B22" s="113"/>
      <c r="C22" s="113"/>
      <c r="D22" s="114"/>
      <c r="II22" s="188"/>
      <c r="IJ22" s="188"/>
      <c r="IK22" s="188"/>
      <c r="IL22" s="188"/>
      <c r="IM22" s="188"/>
      <c r="IN22" s="188"/>
      <c r="IO22" s="188"/>
      <c r="IP22" s="188"/>
      <c r="IQ22" s="188"/>
      <c r="IR22" s="188"/>
      <c r="IS22" s="188"/>
      <c r="IT22" s="188"/>
      <c r="IU22" s="188"/>
      <c r="IV22" s="188"/>
    </row>
    <row r="23" spans="2:256" s="186" customFormat="1">
      <c r="B23" s="113"/>
      <c r="C23" s="113"/>
      <c r="D23" s="114"/>
      <c r="II23" s="188"/>
      <c r="IJ23" s="188"/>
      <c r="IK23" s="188"/>
      <c r="IL23" s="188"/>
      <c r="IM23" s="188"/>
      <c r="IN23" s="188"/>
      <c r="IO23" s="188"/>
      <c r="IP23" s="188"/>
      <c r="IQ23" s="188"/>
      <c r="IR23" s="188"/>
      <c r="IS23" s="188"/>
      <c r="IT23" s="188"/>
      <c r="IU23" s="188"/>
      <c r="IV23" s="188"/>
    </row>
    <row r="24" spans="2:256" s="186" customFormat="1">
      <c r="B24" s="113"/>
      <c r="C24" s="113"/>
      <c r="D24" s="114"/>
      <c r="II24" s="188"/>
      <c r="IJ24" s="188"/>
      <c r="IK24" s="188"/>
      <c r="IL24" s="188"/>
      <c r="IM24" s="188"/>
      <c r="IN24" s="188"/>
      <c r="IO24" s="188"/>
      <c r="IP24" s="188"/>
      <c r="IQ24" s="188"/>
      <c r="IR24" s="188"/>
      <c r="IS24" s="188"/>
      <c r="IT24" s="188"/>
      <c r="IU24" s="188"/>
      <c r="IV24" s="188"/>
    </row>
    <row r="25" spans="2:256" s="186" customFormat="1">
      <c r="B25" s="113"/>
      <c r="C25" s="113"/>
      <c r="D25" s="114"/>
      <c r="II25" s="188"/>
      <c r="IJ25" s="188"/>
      <c r="IK25" s="188"/>
      <c r="IL25" s="188"/>
      <c r="IM25" s="188"/>
      <c r="IN25" s="188"/>
      <c r="IO25" s="188"/>
      <c r="IP25" s="188"/>
      <c r="IQ25" s="188"/>
      <c r="IR25" s="188"/>
      <c r="IS25" s="188"/>
      <c r="IT25" s="188"/>
      <c r="IU25" s="188"/>
      <c r="IV25" s="188"/>
    </row>
    <row r="26" spans="2:256" s="186" customFormat="1">
      <c r="B26" s="113"/>
      <c r="C26" s="113"/>
      <c r="D26" s="114"/>
      <c r="II26" s="188"/>
      <c r="IJ26" s="188"/>
      <c r="IK26" s="188"/>
      <c r="IL26" s="188"/>
      <c r="IM26" s="188"/>
      <c r="IN26" s="188"/>
      <c r="IO26" s="188"/>
      <c r="IP26" s="188"/>
      <c r="IQ26" s="188"/>
      <c r="IR26" s="188"/>
      <c r="IS26" s="188"/>
      <c r="IT26" s="188"/>
      <c r="IU26" s="188"/>
      <c r="IV26" s="188"/>
    </row>
    <row r="27" spans="2:256" s="186" customFormat="1">
      <c r="B27" s="113"/>
      <c r="C27" s="113"/>
      <c r="D27" s="114"/>
      <c r="II27" s="188"/>
      <c r="IJ27" s="188"/>
      <c r="IK27" s="188"/>
      <c r="IL27" s="188"/>
      <c r="IM27" s="188"/>
      <c r="IN27" s="188"/>
      <c r="IO27" s="188"/>
      <c r="IP27" s="188"/>
      <c r="IQ27" s="188"/>
      <c r="IR27" s="188"/>
      <c r="IS27" s="188"/>
      <c r="IT27" s="188"/>
      <c r="IU27" s="188"/>
      <c r="IV27" s="188"/>
    </row>
    <row r="28" spans="2:256" s="186" customFormat="1">
      <c r="B28" s="113"/>
      <c r="C28" s="113"/>
      <c r="D28" s="114"/>
      <c r="II28" s="188"/>
      <c r="IJ28" s="188"/>
      <c r="IK28" s="188"/>
      <c r="IL28" s="188"/>
      <c r="IM28" s="188"/>
      <c r="IN28" s="188"/>
      <c r="IO28" s="188"/>
      <c r="IP28" s="188"/>
      <c r="IQ28" s="188"/>
      <c r="IR28" s="188"/>
      <c r="IS28" s="188"/>
      <c r="IT28" s="188"/>
      <c r="IU28" s="188"/>
      <c r="IV28" s="188"/>
    </row>
    <row r="29" spans="2:256" s="186" customFormat="1">
      <c r="B29" s="113"/>
      <c r="C29" s="113"/>
      <c r="D29" s="114"/>
      <c r="II29" s="188"/>
      <c r="IJ29" s="188"/>
      <c r="IK29" s="188"/>
      <c r="IL29" s="188"/>
      <c r="IM29" s="188"/>
      <c r="IN29" s="188"/>
      <c r="IO29" s="188"/>
      <c r="IP29" s="188"/>
      <c r="IQ29" s="188"/>
      <c r="IR29" s="188"/>
      <c r="IS29" s="188"/>
      <c r="IT29" s="188"/>
      <c r="IU29" s="188"/>
      <c r="IV29" s="188"/>
    </row>
    <row r="30" spans="2:256" s="186" customFormat="1">
      <c r="B30" s="113"/>
      <c r="C30" s="113"/>
      <c r="D30" s="114"/>
      <c r="II30" s="188"/>
      <c r="IJ30" s="188"/>
      <c r="IK30" s="188"/>
      <c r="IL30" s="188"/>
      <c r="IM30" s="188"/>
      <c r="IN30" s="188"/>
      <c r="IO30" s="188"/>
      <c r="IP30" s="188"/>
      <c r="IQ30" s="188"/>
      <c r="IR30" s="188"/>
      <c r="IS30" s="188"/>
      <c r="IT30" s="188"/>
      <c r="IU30" s="188"/>
      <c r="IV30" s="188"/>
    </row>
    <row r="31" spans="2:256" s="186" customFormat="1">
      <c r="B31" s="113"/>
      <c r="C31" s="113"/>
      <c r="D31" s="114"/>
      <c r="II31" s="188"/>
      <c r="IJ31" s="188"/>
      <c r="IK31" s="188"/>
      <c r="IL31" s="188"/>
      <c r="IM31" s="188"/>
      <c r="IN31" s="188"/>
      <c r="IO31" s="188"/>
      <c r="IP31" s="188"/>
      <c r="IQ31" s="188"/>
      <c r="IR31" s="188"/>
      <c r="IS31" s="188"/>
      <c r="IT31" s="188"/>
      <c r="IU31" s="188"/>
      <c r="IV31" s="188"/>
    </row>
    <row r="32" spans="2:256" s="186" customFormat="1">
      <c r="B32" s="113"/>
      <c r="C32" s="113"/>
      <c r="D32" s="114"/>
      <c r="II32" s="188"/>
      <c r="IJ32" s="188"/>
      <c r="IK32" s="188"/>
      <c r="IL32" s="188"/>
      <c r="IM32" s="188"/>
      <c r="IN32" s="188"/>
      <c r="IO32" s="188"/>
      <c r="IP32" s="188"/>
      <c r="IQ32" s="188"/>
      <c r="IR32" s="188"/>
      <c r="IS32" s="188"/>
      <c r="IT32" s="188"/>
      <c r="IU32" s="188"/>
      <c r="IV32" s="188"/>
    </row>
    <row r="33" spans="2:256" s="186" customFormat="1">
      <c r="B33" s="113"/>
      <c r="C33" s="113"/>
      <c r="D33" s="114"/>
      <c r="II33" s="188"/>
      <c r="IJ33" s="188"/>
      <c r="IK33" s="188"/>
      <c r="IL33" s="188"/>
      <c r="IM33" s="188"/>
      <c r="IN33" s="188"/>
      <c r="IO33" s="188"/>
      <c r="IP33" s="188"/>
      <c r="IQ33" s="188"/>
      <c r="IR33" s="188"/>
      <c r="IS33" s="188"/>
      <c r="IT33" s="188"/>
      <c r="IU33" s="188"/>
      <c r="IV33" s="188"/>
    </row>
    <row r="34" spans="2:256" s="186" customFormat="1">
      <c r="B34" s="113"/>
      <c r="C34" s="113"/>
      <c r="D34" s="114"/>
      <c r="II34" s="188"/>
      <c r="IJ34" s="188"/>
      <c r="IK34" s="188"/>
      <c r="IL34" s="188"/>
      <c r="IM34" s="188"/>
      <c r="IN34" s="188"/>
      <c r="IO34" s="188"/>
      <c r="IP34" s="188"/>
      <c r="IQ34" s="188"/>
      <c r="IR34" s="188"/>
      <c r="IS34" s="188"/>
      <c r="IT34" s="188"/>
      <c r="IU34" s="188"/>
      <c r="IV34" s="188"/>
    </row>
    <row r="35" spans="2:256" s="186" customFormat="1">
      <c r="B35" s="113"/>
      <c r="C35" s="113"/>
      <c r="D35" s="114"/>
      <c r="II35" s="188"/>
      <c r="IJ35" s="188"/>
      <c r="IK35" s="188"/>
      <c r="IL35" s="188"/>
      <c r="IM35" s="188"/>
      <c r="IN35" s="188"/>
      <c r="IO35" s="188"/>
      <c r="IP35" s="188"/>
      <c r="IQ35" s="188"/>
      <c r="IR35" s="188"/>
      <c r="IS35" s="188"/>
      <c r="IT35" s="188"/>
      <c r="IU35" s="188"/>
      <c r="IV35" s="188"/>
    </row>
    <row r="36" spans="2:256" s="186" customFormat="1">
      <c r="B36" s="113"/>
      <c r="C36" s="113"/>
      <c r="D36" s="114"/>
      <c r="II36" s="188"/>
      <c r="IJ36" s="188"/>
      <c r="IK36" s="188"/>
      <c r="IL36" s="188"/>
      <c r="IM36" s="188"/>
      <c r="IN36" s="188"/>
      <c r="IO36" s="188"/>
      <c r="IP36" s="188"/>
      <c r="IQ36" s="188"/>
      <c r="IR36" s="188"/>
      <c r="IS36" s="188"/>
      <c r="IT36" s="188"/>
      <c r="IU36" s="188"/>
      <c r="IV36" s="188"/>
    </row>
    <row r="37" spans="2:256" s="186" customFormat="1">
      <c r="B37" s="113"/>
      <c r="C37" s="113"/>
      <c r="D37" s="114"/>
      <c r="II37" s="188"/>
      <c r="IJ37" s="188"/>
      <c r="IK37" s="188"/>
      <c r="IL37" s="188"/>
      <c r="IM37" s="188"/>
      <c r="IN37" s="188"/>
      <c r="IO37" s="188"/>
      <c r="IP37" s="188"/>
      <c r="IQ37" s="188"/>
      <c r="IR37" s="188"/>
      <c r="IS37" s="188"/>
      <c r="IT37" s="188"/>
      <c r="IU37" s="188"/>
      <c r="IV37" s="188"/>
    </row>
    <row r="38" spans="2:256" s="186" customFormat="1">
      <c r="B38" s="113"/>
      <c r="C38" s="113"/>
      <c r="D38" s="114"/>
      <c r="II38" s="188"/>
      <c r="IJ38" s="188"/>
      <c r="IK38" s="188"/>
      <c r="IL38" s="188"/>
      <c r="IM38" s="188"/>
      <c r="IN38" s="188"/>
      <c r="IO38" s="188"/>
      <c r="IP38" s="188"/>
      <c r="IQ38" s="188"/>
      <c r="IR38" s="188"/>
      <c r="IS38" s="188"/>
      <c r="IT38" s="188"/>
      <c r="IU38" s="188"/>
      <c r="IV38" s="188"/>
    </row>
    <row r="39" spans="2:256" s="186" customFormat="1">
      <c r="B39" s="113"/>
      <c r="C39" s="113"/>
      <c r="D39" s="114"/>
      <c r="II39" s="188"/>
      <c r="IJ39" s="188"/>
      <c r="IK39" s="188"/>
      <c r="IL39" s="188"/>
      <c r="IM39" s="188"/>
      <c r="IN39" s="188"/>
      <c r="IO39" s="188"/>
      <c r="IP39" s="188"/>
      <c r="IQ39" s="188"/>
      <c r="IR39" s="188"/>
      <c r="IS39" s="188"/>
      <c r="IT39" s="188"/>
      <c r="IU39" s="188"/>
      <c r="IV39" s="188"/>
    </row>
    <row r="40" spans="2:256" s="186" customFormat="1">
      <c r="B40" s="113"/>
      <c r="C40" s="113"/>
      <c r="D40" s="114"/>
      <c r="II40" s="188"/>
      <c r="IJ40" s="188"/>
      <c r="IK40" s="188"/>
      <c r="IL40" s="188"/>
      <c r="IM40" s="188"/>
      <c r="IN40" s="188"/>
      <c r="IO40" s="188"/>
      <c r="IP40" s="188"/>
      <c r="IQ40" s="188"/>
      <c r="IR40" s="188"/>
      <c r="IS40" s="188"/>
      <c r="IT40" s="188"/>
      <c r="IU40" s="188"/>
      <c r="IV40" s="188"/>
    </row>
    <row r="41" spans="2:256" s="186" customFormat="1">
      <c r="B41" s="113"/>
      <c r="C41" s="113"/>
      <c r="D41" s="114"/>
      <c r="II41" s="188"/>
      <c r="IJ41" s="188"/>
      <c r="IK41" s="188"/>
      <c r="IL41" s="188"/>
      <c r="IM41" s="188"/>
      <c r="IN41" s="188"/>
      <c r="IO41" s="188"/>
      <c r="IP41" s="188"/>
      <c r="IQ41" s="188"/>
      <c r="IR41" s="188"/>
      <c r="IS41" s="188"/>
      <c r="IT41" s="188"/>
      <c r="IU41" s="188"/>
      <c r="IV41" s="188"/>
    </row>
    <row r="42" spans="2:256" s="186" customFormat="1">
      <c r="B42" s="113"/>
      <c r="C42" s="113"/>
      <c r="D42" s="114"/>
      <c r="II42" s="188"/>
      <c r="IJ42" s="188"/>
      <c r="IK42" s="188"/>
      <c r="IL42" s="188"/>
      <c r="IM42" s="188"/>
      <c r="IN42" s="188"/>
      <c r="IO42" s="188"/>
      <c r="IP42" s="188"/>
      <c r="IQ42" s="188"/>
      <c r="IR42" s="188"/>
      <c r="IS42" s="188"/>
      <c r="IT42" s="188"/>
      <c r="IU42" s="188"/>
      <c r="IV42" s="188"/>
    </row>
    <row r="43" spans="2:256" s="186" customFormat="1">
      <c r="B43" s="113"/>
      <c r="C43" s="113"/>
      <c r="D43" s="114"/>
      <c r="II43" s="188"/>
      <c r="IJ43" s="188"/>
      <c r="IK43" s="188"/>
      <c r="IL43" s="188"/>
      <c r="IM43" s="188"/>
      <c r="IN43" s="188"/>
      <c r="IO43" s="188"/>
      <c r="IP43" s="188"/>
      <c r="IQ43" s="188"/>
      <c r="IR43" s="188"/>
      <c r="IS43" s="188"/>
      <c r="IT43" s="188"/>
      <c r="IU43" s="188"/>
      <c r="IV43" s="188"/>
    </row>
    <row r="44" spans="2:256" s="186" customFormat="1">
      <c r="B44" s="113"/>
      <c r="C44" s="113"/>
      <c r="D44" s="114"/>
      <c r="II44" s="188"/>
      <c r="IJ44" s="188"/>
      <c r="IK44" s="188"/>
      <c r="IL44" s="188"/>
      <c r="IM44" s="188"/>
      <c r="IN44" s="188"/>
      <c r="IO44" s="188"/>
      <c r="IP44" s="188"/>
      <c r="IQ44" s="188"/>
      <c r="IR44" s="188"/>
      <c r="IS44" s="188"/>
      <c r="IT44" s="188"/>
      <c r="IU44" s="188"/>
      <c r="IV44" s="188"/>
    </row>
    <row r="45" spans="2:256" s="186" customFormat="1">
      <c r="B45" s="113"/>
      <c r="C45" s="113"/>
      <c r="D45" s="114"/>
      <c r="II45" s="188"/>
      <c r="IJ45" s="188"/>
      <c r="IK45" s="188"/>
      <c r="IL45" s="188"/>
      <c r="IM45" s="188"/>
      <c r="IN45" s="188"/>
      <c r="IO45" s="188"/>
      <c r="IP45" s="188"/>
      <c r="IQ45" s="188"/>
      <c r="IR45" s="188"/>
      <c r="IS45" s="188"/>
      <c r="IT45" s="188"/>
      <c r="IU45" s="188"/>
      <c r="IV45" s="188"/>
    </row>
    <row r="46" spans="2:256" s="186" customFormat="1">
      <c r="B46" s="113"/>
      <c r="C46" s="113"/>
      <c r="D46" s="114"/>
      <c r="II46" s="188"/>
      <c r="IJ46" s="188"/>
      <c r="IK46" s="188"/>
      <c r="IL46" s="188"/>
      <c r="IM46" s="188"/>
      <c r="IN46" s="188"/>
      <c r="IO46" s="188"/>
      <c r="IP46" s="188"/>
      <c r="IQ46" s="188"/>
      <c r="IR46" s="188"/>
      <c r="IS46" s="188"/>
      <c r="IT46" s="188"/>
      <c r="IU46" s="188"/>
      <c r="IV46" s="188"/>
    </row>
    <row r="47" spans="2:256" s="186" customFormat="1">
      <c r="B47" s="113"/>
      <c r="C47" s="113"/>
      <c r="D47" s="114"/>
      <c r="II47" s="188"/>
      <c r="IJ47" s="188"/>
      <c r="IK47" s="188"/>
      <c r="IL47" s="188"/>
      <c r="IM47" s="188"/>
      <c r="IN47" s="188"/>
      <c r="IO47" s="188"/>
      <c r="IP47" s="188"/>
      <c r="IQ47" s="188"/>
      <c r="IR47" s="188"/>
      <c r="IS47" s="188"/>
      <c r="IT47" s="188"/>
      <c r="IU47" s="188"/>
      <c r="IV47" s="188"/>
    </row>
    <row r="48" spans="2:256" s="186" customFormat="1">
      <c r="B48" s="113"/>
      <c r="C48" s="113"/>
      <c r="D48" s="114"/>
      <c r="II48" s="188"/>
      <c r="IJ48" s="188"/>
      <c r="IK48" s="188"/>
      <c r="IL48" s="188"/>
      <c r="IM48" s="188"/>
      <c r="IN48" s="188"/>
      <c r="IO48" s="188"/>
      <c r="IP48" s="188"/>
      <c r="IQ48" s="188"/>
      <c r="IR48" s="188"/>
      <c r="IS48" s="188"/>
      <c r="IT48" s="188"/>
      <c r="IU48" s="188"/>
      <c r="IV48" s="188"/>
    </row>
    <row r="49" spans="2:256" s="186" customFormat="1">
      <c r="B49" s="113"/>
      <c r="C49" s="113"/>
      <c r="D49" s="114"/>
      <c r="II49" s="188"/>
      <c r="IJ49" s="188"/>
      <c r="IK49" s="188"/>
      <c r="IL49" s="188"/>
      <c r="IM49" s="188"/>
      <c r="IN49" s="188"/>
      <c r="IO49" s="188"/>
      <c r="IP49" s="188"/>
      <c r="IQ49" s="188"/>
      <c r="IR49" s="188"/>
      <c r="IS49" s="188"/>
      <c r="IT49" s="188"/>
      <c r="IU49" s="188"/>
      <c r="IV49" s="188"/>
    </row>
    <row r="50" spans="2:256" s="186" customFormat="1">
      <c r="B50" s="113"/>
      <c r="C50" s="113"/>
      <c r="D50" s="114"/>
      <c r="II50" s="188"/>
      <c r="IJ50" s="188"/>
      <c r="IK50" s="188"/>
      <c r="IL50" s="188"/>
      <c r="IM50" s="188"/>
      <c r="IN50" s="188"/>
      <c r="IO50" s="188"/>
      <c r="IP50" s="188"/>
      <c r="IQ50" s="188"/>
      <c r="IR50" s="188"/>
      <c r="IS50" s="188"/>
      <c r="IT50" s="188"/>
      <c r="IU50" s="188"/>
      <c r="IV50" s="188"/>
    </row>
    <row r="51" spans="2:256" s="186" customFormat="1">
      <c r="B51" s="113"/>
      <c r="C51" s="113"/>
      <c r="D51" s="114"/>
      <c r="II51" s="188"/>
      <c r="IJ51" s="188"/>
      <c r="IK51" s="188"/>
      <c r="IL51" s="188"/>
      <c r="IM51" s="188"/>
      <c r="IN51" s="188"/>
      <c r="IO51" s="188"/>
      <c r="IP51" s="188"/>
      <c r="IQ51" s="188"/>
      <c r="IR51" s="188"/>
      <c r="IS51" s="188"/>
      <c r="IT51" s="188"/>
      <c r="IU51" s="188"/>
      <c r="IV51" s="188"/>
    </row>
    <row r="52" spans="2:256" s="186" customFormat="1">
      <c r="B52" s="113"/>
      <c r="C52" s="113"/>
      <c r="D52" s="114"/>
      <c r="II52" s="188"/>
      <c r="IJ52" s="188"/>
      <c r="IK52" s="188"/>
      <c r="IL52" s="188"/>
      <c r="IM52" s="188"/>
      <c r="IN52" s="188"/>
      <c r="IO52" s="188"/>
      <c r="IP52" s="188"/>
      <c r="IQ52" s="188"/>
      <c r="IR52" s="188"/>
      <c r="IS52" s="188"/>
      <c r="IT52" s="188"/>
      <c r="IU52" s="188"/>
      <c r="IV52" s="188"/>
    </row>
    <row r="53" spans="2:256" s="186" customFormat="1">
      <c r="B53" s="113"/>
      <c r="C53" s="113"/>
      <c r="D53" s="114"/>
      <c r="II53" s="188"/>
      <c r="IJ53" s="188"/>
      <c r="IK53" s="188"/>
      <c r="IL53" s="188"/>
      <c r="IM53" s="188"/>
      <c r="IN53" s="188"/>
      <c r="IO53" s="188"/>
      <c r="IP53" s="188"/>
      <c r="IQ53" s="188"/>
      <c r="IR53" s="188"/>
      <c r="IS53" s="188"/>
      <c r="IT53" s="188"/>
      <c r="IU53" s="188"/>
      <c r="IV53" s="188"/>
    </row>
    <row r="54" spans="2:256" s="186" customFormat="1">
      <c r="B54" s="113"/>
      <c r="C54" s="113"/>
      <c r="D54" s="114"/>
      <c r="II54" s="188"/>
      <c r="IJ54" s="188"/>
      <c r="IK54" s="188"/>
      <c r="IL54" s="188"/>
      <c r="IM54" s="188"/>
      <c r="IN54" s="188"/>
      <c r="IO54" s="188"/>
      <c r="IP54" s="188"/>
      <c r="IQ54" s="188"/>
      <c r="IR54" s="188"/>
      <c r="IS54" s="188"/>
      <c r="IT54" s="188"/>
      <c r="IU54" s="188"/>
      <c r="IV54" s="188"/>
    </row>
    <row r="55" spans="2:256" s="186" customFormat="1">
      <c r="B55" s="113"/>
      <c r="C55" s="113"/>
      <c r="D55" s="114"/>
      <c r="II55" s="188"/>
      <c r="IJ55" s="188"/>
      <c r="IK55" s="188"/>
      <c r="IL55" s="188"/>
      <c r="IM55" s="188"/>
      <c r="IN55" s="188"/>
      <c r="IO55" s="188"/>
      <c r="IP55" s="188"/>
      <c r="IQ55" s="188"/>
      <c r="IR55" s="188"/>
      <c r="IS55" s="188"/>
      <c r="IT55" s="188"/>
      <c r="IU55" s="188"/>
      <c r="IV55" s="188"/>
    </row>
    <row r="56" spans="2:256" s="186" customFormat="1">
      <c r="B56" s="113"/>
      <c r="C56" s="113"/>
      <c r="D56" s="114"/>
      <c r="II56" s="188"/>
      <c r="IJ56" s="188"/>
      <c r="IK56" s="188"/>
      <c r="IL56" s="188"/>
      <c r="IM56" s="188"/>
      <c r="IN56" s="188"/>
      <c r="IO56" s="188"/>
      <c r="IP56" s="188"/>
      <c r="IQ56" s="188"/>
      <c r="IR56" s="188"/>
      <c r="IS56" s="188"/>
      <c r="IT56" s="188"/>
      <c r="IU56" s="188"/>
      <c r="IV56" s="188"/>
    </row>
    <row r="57" spans="2:256" s="186" customFormat="1">
      <c r="B57" s="113"/>
      <c r="C57" s="113"/>
      <c r="D57" s="114"/>
      <c r="II57" s="188"/>
      <c r="IJ57" s="188"/>
      <c r="IK57" s="188"/>
      <c r="IL57" s="188"/>
      <c r="IM57" s="188"/>
      <c r="IN57" s="188"/>
      <c r="IO57" s="188"/>
      <c r="IP57" s="188"/>
      <c r="IQ57" s="188"/>
      <c r="IR57" s="188"/>
      <c r="IS57" s="188"/>
      <c r="IT57" s="188"/>
      <c r="IU57" s="188"/>
      <c r="IV57" s="188"/>
    </row>
    <row r="58" spans="2:256" s="186" customFormat="1">
      <c r="B58" s="113"/>
      <c r="C58" s="113"/>
      <c r="D58" s="114"/>
      <c r="II58" s="188"/>
      <c r="IJ58" s="188"/>
      <c r="IK58" s="188"/>
      <c r="IL58" s="188"/>
      <c r="IM58" s="188"/>
      <c r="IN58" s="188"/>
      <c r="IO58" s="188"/>
      <c r="IP58" s="188"/>
      <c r="IQ58" s="188"/>
      <c r="IR58" s="188"/>
      <c r="IS58" s="188"/>
      <c r="IT58" s="188"/>
      <c r="IU58" s="188"/>
      <c r="IV58" s="188"/>
    </row>
    <row r="59" spans="2:256" s="186" customFormat="1">
      <c r="B59" s="113"/>
      <c r="C59" s="113"/>
      <c r="D59" s="114"/>
      <c r="II59" s="188"/>
      <c r="IJ59" s="188"/>
      <c r="IK59" s="188"/>
      <c r="IL59" s="188"/>
      <c r="IM59" s="188"/>
      <c r="IN59" s="188"/>
      <c r="IO59" s="188"/>
      <c r="IP59" s="188"/>
      <c r="IQ59" s="188"/>
      <c r="IR59" s="188"/>
      <c r="IS59" s="188"/>
      <c r="IT59" s="188"/>
      <c r="IU59" s="188"/>
      <c r="IV59" s="188"/>
    </row>
    <row r="60" spans="2:256" s="186" customFormat="1">
      <c r="B60" s="113"/>
      <c r="C60" s="113"/>
      <c r="D60" s="114"/>
      <c r="II60" s="188"/>
      <c r="IJ60" s="188"/>
      <c r="IK60" s="188"/>
      <c r="IL60" s="188"/>
      <c r="IM60" s="188"/>
      <c r="IN60" s="188"/>
      <c r="IO60" s="188"/>
      <c r="IP60" s="188"/>
      <c r="IQ60" s="188"/>
      <c r="IR60" s="188"/>
      <c r="IS60" s="188"/>
      <c r="IT60" s="188"/>
      <c r="IU60" s="188"/>
      <c r="IV60" s="188"/>
    </row>
    <row r="61" spans="2:256" s="186" customFormat="1">
      <c r="B61" s="113"/>
      <c r="C61" s="113"/>
      <c r="D61" s="114"/>
      <c r="II61" s="188"/>
      <c r="IJ61" s="188"/>
      <c r="IK61" s="188"/>
      <c r="IL61" s="188"/>
      <c r="IM61" s="188"/>
      <c r="IN61" s="188"/>
      <c r="IO61" s="188"/>
      <c r="IP61" s="188"/>
      <c r="IQ61" s="188"/>
      <c r="IR61" s="188"/>
      <c r="IS61" s="188"/>
      <c r="IT61" s="188"/>
      <c r="IU61" s="188"/>
      <c r="IV61" s="188"/>
    </row>
    <row r="62" spans="2:256" s="186" customFormat="1">
      <c r="B62" s="113"/>
      <c r="C62" s="113"/>
      <c r="D62" s="114"/>
      <c r="II62" s="188"/>
      <c r="IJ62" s="188"/>
      <c r="IK62" s="188"/>
      <c r="IL62" s="188"/>
      <c r="IM62" s="188"/>
      <c r="IN62" s="188"/>
      <c r="IO62" s="188"/>
      <c r="IP62" s="188"/>
      <c r="IQ62" s="188"/>
      <c r="IR62" s="188"/>
      <c r="IS62" s="188"/>
      <c r="IT62" s="188"/>
      <c r="IU62" s="188"/>
      <c r="IV62" s="188"/>
    </row>
    <row r="63" spans="2:256" s="186" customFormat="1">
      <c r="B63" s="113"/>
      <c r="C63" s="113"/>
      <c r="D63" s="114"/>
      <c r="II63" s="188"/>
      <c r="IJ63" s="188"/>
      <c r="IK63" s="188"/>
      <c r="IL63" s="188"/>
      <c r="IM63" s="188"/>
      <c r="IN63" s="188"/>
      <c r="IO63" s="188"/>
      <c r="IP63" s="188"/>
      <c r="IQ63" s="188"/>
      <c r="IR63" s="188"/>
      <c r="IS63" s="188"/>
      <c r="IT63" s="188"/>
      <c r="IU63" s="188"/>
      <c r="IV63" s="188"/>
    </row>
    <row r="64" spans="2:256" s="186" customFormat="1">
      <c r="B64" s="113"/>
      <c r="C64" s="113"/>
      <c r="D64" s="114"/>
      <c r="II64" s="188"/>
      <c r="IJ64" s="188"/>
      <c r="IK64" s="188"/>
      <c r="IL64" s="188"/>
      <c r="IM64" s="188"/>
      <c r="IN64" s="188"/>
      <c r="IO64" s="188"/>
      <c r="IP64" s="188"/>
      <c r="IQ64" s="188"/>
      <c r="IR64" s="188"/>
      <c r="IS64" s="188"/>
      <c r="IT64" s="188"/>
      <c r="IU64" s="188"/>
      <c r="IV64" s="188"/>
    </row>
    <row r="65" spans="2:256" s="186" customFormat="1">
      <c r="B65" s="113"/>
      <c r="C65" s="113"/>
      <c r="D65" s="114"/>
      <c r="II65" s="188"/>
      <c r="IJ65" s="188"/>
      <c r="IK65" s="188"/>
      <c r="IL65" s="188"/>
      <c r="IM65" s="188"/>
      <c r="IN65" s="188"/>
      <c r="IO65" s="188"/>
      <c r="IP65" s="188"/>
      <c r="IQ65" s="188"/>
      <c r="IR65" s="188"/>
      <c r="IS65" s="188"/>
      <c r="IT65" s="188"/>
      <c r="IU65" s="188"/>
      <c r="IV65" s="188"/>
    </row>
    <row r="66" spans="2:256" s="186" customFormat="1">
      <c r="B66" s="113"/>
      <c r="C66" s="113"/>
      <c r="D66" s="114"/>
      <c r="II66" s="188"/>
      <c r="IJ66" s="188"/>
      <c r="IK66" s="188"/>
      <c r="IL66" s="188"/>
      <c r="IM66" s="188"/>
      <c r="IN66" s="188"/>
      <c r="IO66" s="188"/>
      <c r="IP66" s="188"/>
      <c r="IQ66" s="188"/>
      <c r="IR66" s="188"/>
      <c r="IS66" s="188"/>
      <c r="IT66" s="188"/>
      <c r="IU66" s="188"/>
      <c r="IV66" s="188"/>
    </row>
    <row r="67" spans="2:256" s="186" customFormat="1">
      <c r="B67" s="113"/>
      <c r="C67" s="113"/>
      <c r="D67" s="114"/>
      <c r="II67" s="188"/>
      <c r="IJ67" s="188"/>
      <c r="IK67" s="188"/>
      <c r="IL67" s="188"/>
      <c r="IM67" s="188"/>
      <c r="IN67" s="188"/>
      <c r="IO67" s="188"/>
      <c r="IP67" s="188"/>
      <c r="IQ67" s="188"/>
      <c r="IR67" s="188"/>
      <c r="IS67" s="188"/>
      <c r="IT67" s="188"/>
      <c r="IU67" s="188"/>
      <c r="IV67" s="188"/>
    </row>
    <row r="68" spans="2:256" s="186" customFormat="1">
      <c r="B68" s="113"/>
      <c r="C68" s="113"/>
      <c r="D68" s="114"/>
      <c r="II68" s="188"/>
      <c r="IJ68" s="188"/>
      <c r="IK68" s="188"/>
      <c r="IL68" s="188"/>
      <c r="IM68" s="188"/>
      <c r="IN68" s="188"/>
      <c r="IO68" s="188"/>
      <c r="IP68" s="188"/>
      <c r="IQ68" s="188"/>
      <c r="IR68" s="188"/>
      <c r="IS68" s="188"/>
      <c r="IT68" s="188"/>
      <c r="IU68" s="188"/>
      <c r="IV68" s="188"/>
    </row>
    <row r="69" spans="2:256" s="186" customFormat="1">
      <c r="B69" s="113"/>
      <c r="C69" s="113"/>
      <c r="D69" s="114"/>
      <c r="II69" s="188"/>
      <c r="IJ69" s="188"/>
      <c r="IK69" s="188"/>
      <c r="IL69" s="188"/>
      <c r="IM69" s="188"/>
      <c r="IN69" s="188"/>
      <c r="IO69" s="188"/>
      <c r="IP69" s="188"/>
      <c r="IQ69" s="188"/>
      <c r="IR69" s="188"/>
      <c r="IS69" s="188"/>
      <c r="IT69" s="188"/>
      <c r="IU69" s="188"/>
      <c r="IV69" s="188"/>
    </row>
    <row r="70" spans="2:256" s="186" customFormat="1">
      <c r="B70" s="113"/>
      <c r="C70" s="113"/>
      <c r="D70" s="114"/>
      <c r="II70" s="188"/>
      <c r="IJ70" s="188"/>
      <c r="IK70" s="188"/>
      <c r="IL70" s="188"/>
      <c r="IM70" s="188"/>
      <c r="IN70" s="188"/>
      <c r="IO70" s="188"/>
      <c r="IP70" s="188"/>
      <c r="IQ70" s="188"/>
      <c r="IR70" s="188"/>
      <c r="IS70" s="188"/>
      <c r="IT70" s="188"/>
      <c r="IU70" s="188"/>
      <c r="IV70" s="188"/>
    </row>
    <row r="71" spans="2:256" s="186" customFormat="1">
      <c r="B71" s="113"/>
      <c r="C71" s="113"/>
      <c r="D71" s="114"/>
      <c r="II71" s="188"/>
      <c r="IJ71" s="188"/>
      <c r="IK71" s="188"/>
      <c r="IL71" s="188"/>
      <c r="IM71" s="188"/>
      <c r="IN71" s="188"/>
      <c r="IO71" s="188"/>
      <c r="IP71" s="188"/>
      <c r="IQ71" s="188"/>
      <c r="IR71" s="188"/>
      <c r="IS71" s="188"/>
      <c r="IT71" s="188"/>
      <c r="IU71" s="188"/>
      <c r="IV71" s="188"/>
    </row>
    <row r="72" spans="2:256" s="186" customFormat="1">
      <c r="B72" s="113"/>
      <c r="C72" s="113"/>
      <c r="D72" s="114"/>
      <c r="II72" s="188"/>
      <c r="IJ72" s="188"/>
      <c r="IK72" s="188"/>
      <c r="IL72" s="188"/>
      <c r="IM72" s="188"/>
      <c r="IN72" s="188"/>
      <c r="IO72" s="188"/>
      <c r="IP72" s="188"/>
      <c r="IQ72" s="188"/>
      <c r="IR72" s="188"/>
      <c r="IS72" s="188"/>
      <c r="IT72" s="188"/>
      <c r="IU72" s="188"/>
      <c r="IV72" s="188"/>
    </row>
    <row r="73" spans="2:256" s="186" customFormat="1">
      <c r="B73" s="113"/>
      <c r="C73" s="113"/>
      <c r="D73" s="114"/>
      <c r="II73" s="188"/>
      <c r="IJ73" s="188"/>
      <c r="IK73" s="188"/>
      <c r="IL73" s="188"/>
      <c r="IM73" s="188"/>
      <c r="IN73" s="188"/>
      <c r="IO73" s="188"/>
      <c r="IP73" s="188"/>
      <c r="IQ73" s="188"/>
      <c r="IR73" s="188"/>
      <c r="IS73" s="188"/>
      <c r="IT73" s="188"/>
      <c r="IU73" s="188"/>
      <c r="IV73" s="188"/>
    </row>
    <row r="74" spans="2:256" s="186" customFormat="1">
      <c r="B74" s="113"/>
      <c r="C74" s="113"/>
      <c r="D74" s="114"/>
      <c r="II74" s="188"/>
      <c r="IJ74" s="188"/>
      <c r="IK74" s="188"/>
      <c r="IL74" s="188"/>
      <c r="IM74" s="188"/>
      <c r="IN74" s="188"/>
      <c r="IO74" s="188"/>
      <c r="IP74" s="188"/>
      <c r="IQ74" s="188"/>
      <c r="IR74" s="188"/>
      <c r="IS74" s="188"/>
      <c r="IT74" s="188"/>
      <c r="IU74" s="188"/>
      <c r="IV74" s="188"/>
    </row>
    <row r="75" spans="2:256" s="186" customFormat="1">
      <c r="B75" s="113"/>
      <c r="C75" s="113"/>
      <c r="D75" s="114"/>
      <c r="II75" s="188"/>
      <c r="IJ75" s="188"/>
      <c r="IK75" s="188"/>
      <c r="IL75" s="188"/>
      <c r="IM75" s="188"/>
      <c r="IN75" s="188"/>
      <c r="IO75" s="188"/>
      <c r="IP75" s="188"/>
      <c r="IQ75" s="188"/>
      <c r="IR75" s="188"/>
      <c r="IS75" s="188"/>
      <c r="IT75" s="188"/>
      <c r="IU75" s="188"/>
      <c r="IV75" s="188"/>
    </row>
    <row r="76" spans="2:256" s="186" customFormat="1">
      <c r="B76" s="113"/>
      <c r="C76" s="113"/>
      <c r="D76" s="114"/>
      <c r="II76" s="188"/>
      <c r="IJ76" s="188"/>
      <c r="IK76" s="188"/>
      <c r="IL76" s="188"/>
      <c r="IM76" s="188"/>
      <c r="IN76" s="188"/>
      <c r="IO76" s="188"/>
      <c r="IP76" s="188"/>
      <c r="IQ76" s="188"/>
      <c r="IR76" s="188"/>
      <c r="IS76" s="188"/>
      <c r="IT76" s="188"/>
      <c r="IU76" s="188"/>
      <c r="IV76" s="188"/>
    </row>
    <row r="77" spans="2:256" s="186" customFormat="1">
      <c r="B77" s="113"/>
      <c r="C77" s="113"/>
      <c r="D77" s="114"/>
      <c r="II77" s="188"/>
      <c r="IJ77" s="188"/>
      <c r="IK77" s="188"/>
      <c r="IL77" s="188"/>
      <c r="IM77" s="188"/>
      <c r="IN77" s="188"/>
      <c r="IO77" s="188"/>
      <c r="IP77" s="188"/>
      <c r="IQ77" s="188"/>
      <c r="IR77" s="188"/>
      <c r="IS77" s="188"/>
      <c r="IT77" s="188"/>
      <c r="IU77" s="188"/>
      <c r="IV77" s="188"/>
    </row>
    <row r="78" spans="2:256" s="186" customFormat="1">
      <c r="B78" s="113"/>
      <c r="C78" s="113"/>
      <c r="D78" s="114"/>
      <c r="II78" s="188"/>
      <c r="IJ78" s="188"/>
      <c r="IK78" s="188"/>
      <c r="IL78" s="188"/>
      <c r="IM78" s="188"/>
      <c r="IN78" s="188"/>
      <c r="IO78" s="188"/>
      <c r="IP78" s="188"/>
      <c r="IQ78" s="188"/>
      <c r="IR78" s="188"/>
      <c r="IS78" s="188"/>
      <c r="IT78" s="188"/>
      <c r="IU78" s="188"/>
      <c r="IV78" s="188"/>
    </row>
    <row r="79" spans="2:256" s="186" customFormat="1">
      <c r="B79" s="113"/>
      <c r="C79" s="113"/>
      <c r="D79" s="114"/>
      <c r="II79" s="188"/>
      <c r="IJ79" s="188"/>
      <c r="IK79" s="188"/>
      <c r="IL79" s="188"/>
      <c r="IM79" s="188"/>
      <c r="IN79" s="188"/>
      <c r="IO79" s="188"/>
      <c r="IP79" s="188"/>
      <c r="IQ79" s="188"/>
      <c r="IR79" s="188"/>
      <c r="IS79" s="188"/>
      <c r="IT79" s="188"/>
      <c r="IU79" s="188"/>
      <c r="IV79" s="188"/>
    </row>
    <row r="80" spans="2:256" s="186" customFormat="1">
      <c r="B80" s="113"/>
      <c r="C80" s="113"/>
      <c r="D80" s="114"/>
      <c r="II80" s="188"/>
      <c r="IJ80" s="188"/>
      <c r="IK80" s="188"/>
      <c r="IL80" s="188"/>
      <c r="IM80" s="188"/>
      <c r="IN80" s="188"/>
      <c r="IO80" s="188"/>
      <c r="IP80" s="188"/>
      <c r="IQ80" s="188"/>
      <c r="IR80" s="188"/>
      <c r="IS80" s="188"/>
      <c r="IT80" s="188"/>
      <c r="IU80" s="188"/>
      <c r="IV80" s="188"/>
    </row>
    <row r="81" spans="2:256" s="186" customFormat="1">
      <c r="B81" s="113"/>
      <c r="C81" s="113"/>
      <c r="D81" s="114"/>
      <c r="II81" s="188"/>
      <c r="IJ81" s="188"/>
      <c r="IK81" s="188"/>
      <c r="IL81" s="188"/>
      <c r="IM81" s="188"/>
      <c r="IN81" s="188"/>
      <c r="IO81" s="188"/>
      <c r="IP81" s="188"/>
      <c r="IQ81" s="188"/>
      <c r="IR81" s="188"/>
      <c r="IS81" s="188"/>
      <c r="IT81" s="188"/>
      <c r="IU81" s="188"/>
      <c r="IV81" s="188"/>
    </row>
    <row r="82" spans="2:256" s="186" customFormat="1">
      <c r="B82" s="113"/>
      <c r="C82" s="113"/>
      <c r="D82" s="114"/>
      <c r="II82" s="188"/>
      <c r="IJ82" s="188"/>
      <c r="IK82" s="188"/>
      <c r="IL82" s="188"/>
      <c r="IM82" s="188"/>
      <c r="IN82" s="188"/>
      <c r="IO82" s="188"/>
      <c r="IP82" s="188"/>
      <c r="IQ82" s="188"/>
      <c r="IR82" s="188"/>
      <c r="IS82" s="188"/>
      <c r="IT82" s="188"/>
      <c r="IU82" s="188"/>
      <c r="IV82" s="188"/>
    </row>
    <row r="83" spans="2:256" s="186" customFormat="1">
      <c r="B83" s="113"/>
      <c r="C83" s="113"/>
      <c r="D83" s="114"/>
      <c r="II83" s="188"/>
      <c r="IJ83" s="188"/>
      <c r="IK83" s="188"/>
      <c r="IL83" s="188"/>
      <c r="IM83" s="188"/>
      <c r="IN83" s="188"/>
      <c r="IO83" s="188"/>
      <c r="IP83" s="188"/>
      <c r="IQ83" s="188"/>
      <c r="IR83" s="188"/>
      <c r="IS83" s="188"/>
      <c r="IT83" s="188"/>
      <c r="IU83" s="188"/>
      <c r="IV83" s="188"/>
    </row>
    <row r="84" spans="2:256" s="186" customFormat="1">
      <c r="B84" s="113"/>
      <c r="C84" s="113"/>
      <c r="D84" s="114"/>
      <c r="II84" s="188"/>
      <c r="IJ84" s="188"/>
      <c r="IK84" s="188"/>
      <c r="IL84" s="188"/>
      <c r="IM84" s="188"/>
      <c r="IN84" s="188"/>
      <c r="IO84" s="188"/>
      <c r="IP84" s="188"/>
      <c r="IQ84" s="188"/>
      <c r="IR84" s="188"/>
      <c r="IS84" s="188"/>
      <c r="IT84" s="188"/>
      <c r="IU84" s="188"/>
      <c r="IV84" s="188"/>
    </row>
    <row r="85" spans="2:256" s="186" customFormat="1">
      <c r="B85" s="113"/>
      <c r="C85" s="113"/>
      <c r="D85" s="114"/>
      <c r="II85" s="188"/>
      <c r="IJ85" s="188"/>
      <c r="IK85" s="188"/>
      <c r="IL85" s="188"/>
      <c r="IM85" s="188"/>
      <c r="IN85" s="188"/>
      <c r="IO85" s="188"/>
      <c r="IP85" s="188"/>
      <c r="IQ85" s="188"/>
      <c r="IR85" s="188"/>
      <c r="IS85" s="188"/>
      <c r="IT85" s="188"/>
      <c r="IU85" s="188"/>
      <c r="IV85" s="188"/>
    </row>
    <row r="86" spans="2:256" s="186" customFormat="1">
      <c r="B86" s="113"/>
      <c r="C86" s="113"/>
      <c r="D86" s="114"/>
      <c r="II86" s="188"/>
      <c r="IJ86" s="188"/>
      <c r="IK86" s="188"/>
      <c r="IL86" s="188"/>
      <c r="IM86" s="188"/>
      <c r="IN86" s="188"/>
      <c r="IO86" s="188"/>
      <c r="IP86" s="188"/>
      <c r="IQ86" s="188"/>
      <c r="IR86" s="188"/>
      <c r="IS86" s="188"/>
      <c r="IT86" s="188"/>
      <c r="IU86" s="188"/>
      <c r="IV86" s="188"/>
    </row>
    <row r="87" spans="2:256" s="186" customFormat="1">
      <c r="B87" s="113"/>
      <c r="C87" s="113"/>
      <c r="D87" s="114"/>
      <c r="II87" s="188"/>
      <c r="IJ87" s="188"/>
      <c r="IK87" s="188"/>
      <c r="IL87" s="188"/>
      <c r="IM87" s="188"/>
      <c r="IN87" s="188"/>
      <c r="IO87" s="188"/>
      <c r="IP87" s="188"/>
      <c r="IQ87" s="188"/>
      <c r="IR87" s="188"/>
      <c r="IS87" s="188"/>
      <c r="IT87" s="188"/>
      <c r="IU87" s="188"/>
      <c r="IV87" s="188"/>
    </row>
    <row r="88" spans="2:256" s="186" customFormat="1">
      <c r="B88" s="113"/>
      <c r="C88" s="113"/>
      <c r="D88" s="114"/>
      <c r="II88" s="188"/>
      <c r="IJ88" s="188"/>
      <c r="IK88" s="188"/>
      <c r="IL88" s="188"/>
      <c r="IM88" s="188"/>
      <c r="IN88" s="188"/>
      <c r="IO88" s="188"/>
      <c r="IP88" s="188"/>
      <c r="IQ88" s="188"/>
      <c r="IR88" s="188"/>
      <c r="IS88" s="188"/>
      <c r="IT88" s="188"/>
      <c r="IU88" s="188"/>
      <c r="IV88" s="188"/>
    </row>
    <row r="89" spans="2:256" s="186" customFormat="1">
      <c r="B89" s="113"/>
      <c r="C89" s="113"/>
      <c r="D89" s="114"/>
      <c r="II89" s="188"/>
      <c r="IJ89" s="188"/>
      <c r="IK89" s="188"/>
      <c r="IL89" s="188"/>
      <c r="IM89" s="188"/>
      <c r="IN89" s="188"/>
      <c r="IO89" s="188"/>
      <c r="IP89" s="188"/>
      <c r="IQ89" s="188"/>
      <c r="IR89" s="188"/>
      <c r="IS89" s="188"/>
      <c r="IT89" s="188"/>
      <c r="IU89" s="188"/>
      <c r="IV89" s="188"/>
    </row>
    <row r="90" spans="2:256" s="186" customFormat="1">
      <c r="B90" s="113"/>
      <c r="C90" s="113"/>
      <c r="D90" s="114"/>
      <c r="II90" s="188"/>
      <c r="IJ90" s="188"/>
      <c r="IK90" s="188"/>
      <c r="IL90" s="188"/>
      <c r="IM90" s="188"/>
      <c r="IN90" s="188"/>
      <c r="IO90" s="188"/>
      <c r="IP90" s="188"/>
      <c r="IQ90" s="188"/>
      <c r="IR90" s="188"/>
      <c r="IS90" s="188"/>
      <c r="IT90" s="188"/>
      <c r="IU90" s="188"/>
      <c r="IV90" s="188"/>
    </row>
    <row r="91" spans="2:256" s="186" customFormat="1">
      <c r="B91" s="113"/>
      <c r="C91" s="113"/>
      <c r="D91" s="114"/>
      <c r="II91" s="188"/>
      <c r="IJ91" s="188"/>
      <c r="IK91" s="188"/>
      <c r="IL91" s="188"/>
      <c r="IM91" s="188"/>
      <c r="IN91" s="188"/>
      <c r="IO91" s="188"/>
      <c r="IP91" s="188"/>
      <c r="IQ91" s="188"/>
      <c r="IR91" s="188"/>
      <c r="IS91" s="188"/>
      <c r="IT91" s="188"/>
      <c r="IU91" s="188"/>
      <c r="IV91" s="188"/>
    </row>
    <row r="92" spans="2:256" s="186" customFormat="1">
      <c r="B92" s="113"/>
      <c r="C92" s="113"/>
      <c r="D92" s="114"/>
      <c r="II92" s="188"/>
      <c r="IJ92" s="188"/>
      <c r="IK92" s="188"/>
      <c r="IL92" s="188"/>
      <c r="IM92" s="188"/>
      <c r="IN92" s="188"/>
      <c r="IO92" s="188"/>
      <c r="IP92" s="188"/>
      <c r="IQ92" s="188"/>
      <c r="IR92" s="188"/>
      <c r="IS92" s="188"/>
      <c r="IT92" s="188"/>
      <c r="IU92" s="188"/>
      <c r="IV92" s="188"/>
    </row>
    <row r="93" spans="2:256" s="186" customFormat="1">
      <c r="B93" s="113"/>
      <c r="C93" s="113"/>
      <c r="D93" s="114"/>
      <c r="II93" s="188"/>
      <c r="IJ93" s="188"/>
      <c r="IK93" s="188"/>
      <c r="IL93" s="188"/>
      <c r="IM93" s="188"/>
      <c r="IN93" s="188"/>
      <c r="IO93" s="188"/>
      <c r="IP93" s="188"/>
      <c r="IQ93" s="188"/>
      <c r="IR93" s="188"/>
      <c r="IS93" s="188"/>
      <c r="IT93" s="188"/>
      <c r="IU93" s="188"/>
      <c r="IV93" s="188"/>
    </row>
    <row r="94" spans="2:256" s="186" customFormat="1">
      <c r="B94" s="113"/>
      <c r="C94" s="113"/>
      <c r="D94" s="114"/>
      <c r="II94" s="188"/>
      <c r="IJ94" s="188"/>
      <c r="IK94" s="188"/>
      <c r="IL94" s="188"/>
      <c r="IM94" s="188"/>
      <c r="IN94" s="188"/>
      <c r="IO94" s="188"/>
      <c r="IP94" s="188"/>
      <c r="IQ94" s="188"/>
      <c r="IR94" s="188"/>
      <c r="IS94" s="188"/>
      <c r="IT94" s="188"/>
      <c r="IU94" s="188"/>
      <c r="IV94" s="188"/>
    </row>
    <row r="95" spans="2:256" s="186" customFormat="1">
      <c r="B95" s="113"/>
      <c r="C95" s="113"/>
      <c r="D95" s="114"/>
      <c r="II95" s="188"/>
      <c r="IJ95" s="188"/>
      <c r="IK95" s="188"/>
      <c r="IL95" s="188"/>
      <c r="IM95" s="188"/>
      <c r="IN95" s="188"/>
      <c r="IO95" s="188"/>
      <c r="IP95" s="188"/>
      <c r="IQ95" s="188"/>
      <c r="IR95" s="188"/>
      <c r="IS95" s="188"/>
      <c r="IT95" s="188"/>
      <c r="IU95" s="188"/>
      <c r="IV95" s="188"/>
    </row>
    <row r="96" spans="2:256" s="186" customFormat="1">
      <c r="B96" s="113"/>
      <c r="C96" s="113"/>
      <c r="D96" s="114"/>
      <c r="II96" s="188"/>
      <c r="IJ96" s="188"/>
      <c r="IK96" s="188"/>
      <c r="IL96" s="188"/>
      <c r="IM96" s="188"/>
      <c r="IN96" s="188"/>
      <c r="IO96" s="188"/>
      <c r="IP96" s="188"/>
      <c r="IQ96" s="188"/>
      <c r="IR96" s="188"/>
      <c r="IS96" s="188"/>
      <c r="IT96" s="188"/>
      <c r="IU96" s="188"/>
      <c r="IV96" s="188"/>
    </row>
    <row r="97" spans="2:256" s="186" customFormat="1">
      <c r="B97" s="113"/>
      <c r="C97" s="113"/>
      <c r="D97" s="114"/>
      <c r="II97" s="188"/>
      <c r="IJ97" s="188"/>
      <c r="IK97" s="188"/>
      <c r="IL97" s="188"/>
      <c r="IM97" s="188"/>
      <c r="IN97" s="188"/>
      <c r="IO97" s="188"/>
      <c r="IP97" s="188"/>
      <c r="IQ97" s="188"/>
      <c r="IR97" s="188"/>
      <c r="IS97" s="188"/>
      <c r="IT97" s="188"/>
      <c r="IU97" s="188"/>
      <c r="IV97" s="188"/>
    </row>
    <row r="98" spans="2:256" s="186" customFormat="1">
      <c r="B98" s="113"/>
      <c r="C98" s="113"/>
      <c r="D98" s="114"/>
      <c r="II98" s="188"/>
      <c r="IJ98" s="188"/>
      <c r="IK98" s="188"/>
      <c r="IL98" s="188"/>
      <c r="IM98" s="188"/>
      <c r="IN98" s="188"/>
      <c r="IO98" s="188"/>
      <c r="IP98" s="188"/>
      <c r="IQ98" s="188"/>
      <c r="IR98" s="188"/>
      <c r="IS98" s="188"/>
      <c r="IT98" s="188"/>
      <c r="IU98" s="188"/>
      <c r="IV98" s="188"/>
    </row>
    <row r="99" spans="2:256" s="186" customFormat="1">
      <c r="B99" s="113"/>
      <c r="C99" s="113"/>
      <c r="D99" s="114"/>
      <c r="II99" s="188"/>
      <c r="IJ99" s="188"/>
      <c r="IK99" s="188"/>
      <c r="IL99" s="188"/>
      <c r="IM99" s="188"/>
      <c r="IN99" s="188"/>
      <c r="IO99" s="188"/>
      <c r="IP99" s="188"/>
      <c r="IQ99" s="188"/>
      <c r="IR99" s="188"/>
      <c r="IS99" s="188"/>
      <c r="IT99" s="188"/>
      <c r="IU99" s="188"/>
      <c r="IV99" s="188"/>
    </row>
    <row r="100" spans="2:256" s="186" customFormat="1">
      <c r="B100" s="113"/>
      <c r="C100" s="113"/>
      <c r="D100" s="114"/>
      <c r="II100" s="188"/>
      <c r="IJ100" s="188"/>
      <c r="IK100" s="188"/>
      <c r="IL100" s="188"/>
      <c r="IM100" s="188"/>
      <c r="IN100" s="188"/>
      <c r="IO100" s="188"/>
      <c r="IP100" s="188"/>
      <c r="IQ100" s="188"/>
      <c r="IR100" s="188"/>
      <c r="IS100" s="188"/>
      <c r="IT100" s="188"/>
      <c r="IU100" s="188"/>
      <c r="IV100" s="188"/>
    </row>
    <row r="101" spans="2:256" s="186" customFormat="1">
      <c r="B101" s="113"/>
      <c r="C101" s="113"/>
      <c r="D101" s="114"/>
      <c r="II101" s="188"/>
      <c r="IJ101" s="188"/>
      <c r="IK101" s="188"/>
      <c r="IL101" s="188"/>
      <c r="IM101" s="188"/>
      <c r="IN101" s="188"/>
      <c r="IO101" s="188"/>
      <c r="IP101" s="188"/>
      <c r="IQ101" s="188"/>
      <c r="IR101" s="188"/>
      <c r="IS101" s="188"/>
      <c r="IT101" s="188"/>
      <c r="IU101" s="188"/>
      <c r="IV101" s="188"/>
    </row>
    <row r="102" spans="2:256" s="186" customFormat="1">
      <c r="B102" s="113"/>
      <c r="C102" s="113"/>
      <c r="D102" s="114"/>
      <c r="II102" s="188"/>
      <c r="IJ102" s="188"/>
      <c r="IK102" s="188"/>
      <c r="IL102" s="188"/>
      <c r="IM102" s="188"/>
      <c r="IN102" s="188"/>
      <c r="IO102" s="188"/>
      <c r="IP102" s="188"/>
      <c r="IQ102" s="188"/>
      <c r="IR102" s="188"/>
      <c r="IS102" s="188"/>
      <c r="IT102" s="188"/>
      <c r="IU102" s="188"/>
      <c r="IV102" s="188"/>
    </row>
    <row r="103" spans="2:256" s="186" customFormat="1">
      <c r="B103" s="113"/>
      <c r="C103" s="113"/>
      <c r="D103" s="114"/>
      <c r="II103" s="188"/>
      <c r="IJ103" s="188"/>
      <c r="IK103" s="188"/>
      <c r="IL103" s="188"/>
      <c r="IM103" s="188"/>
      <c r="IN103" s="188"/>
      <c r="IO103" s="188"/>
      <c r="IP103" s="188"/>
      <c r="IQ103" s="188"/>
      <c r="IR103" s="188"/>
      <c r="IS103" s="188"/>
      <c r="IT103" s="188"/>
      <c r="IU103" s="188"/>
      <c r="IV103" s="188"/>
    </row>
    <row r="104" spans="2:256" s="186" customFormat="1">
      <c r="B104" s="113"/>
      <c r="C104" s="113"/>
      <c r="D104" s="114"/>
      <c r="II104" s="188"/>
      <c r="IJ104" s="188"/>
      <c r="IK104" s="188"/>
      <c r="IL104" s="188"/>
      <c r="IM104" s="188"/>
      <c r="IN104" s="188"/>
      <c r="IO104" s="188"/>
      <c r="IP104" s="188"/>
      <c r="IQ104" s="188"/>
      <c r="IR104" s="188"/>
      <c r="IS104" s="188"/>
      <c r="IT104" s="188"/>
      <c r="IU104" s="188"/>
      <c r="IV104" s="188"/>
    </row>
    <row r="105" spans="2:256" s="186" customFormat="1">
      <c r="B105" s="113"/>
      <c r="C105" s="113"/>
      <c r="D105" s="114"/>
      <c r="II105" s="188"/>
      <c r="IJ105" s="188"/>
      <c r="IK105" s="188"/>
      <c r="IL105" s="188"/>
      <c r="IM105" s="188"/>
      <c r="IN105" s="188"/>
      <c r="IO105" s="188"/>
      <c r="IP105" s="188"/>
      <c r="IQ105" s="188"/>
      <c r="IR105" s="188"/>
      <c r="IS105" s="188"/>
      <c r="IT105" s="188"/>
      <c r="IU105" s="188"/>
      <c r="IV105" s="188"/>
    </row>
    <row r="106" spans="2:256" s="186" customFormat="1">
      <c r="B106" s="113"/>
      <c r="C106" s="113"/>
      <c r="D106" s="114"/>
      <c r="II106" s="188"/>
      <c r="IJ106" s="188"/>
      <c r="IK106" s="188"/>
      <c r="IL106" s="188"/>
      <c r="IM106" s="188"/>
      <c r="IN106" s="188"/>
      <c r="IO106" s="188"/>
      <c r="IP106" s="188"/>
      <c r="IQ106" s="188"/>
      <c r="IR106" s="188"/>
      <c r="IS106" s="188"/>
      <c r="IT106" s="188"/>
      <c r="IU106" s="188"/>
      <c r="IV106" s="188"/>
    </row>
    <row r="107" spans="2:256" s="186" customFormat="1">
      <c r="B107" s="113"/>
      <c r="C107" s="113"/>
      <c r="D107" s="114"/>
      <c r="II107" s="188"/>
      <c r="IJ107" s="188"/>
      <c r="IK107" s="188"/>
      <c r="IL107" s="188"/>
      <c r="IM107" s="188"/>
      <c r="IN107" s="188"/>
      <c r="IO107" s="188"/>
      <c r="IP107" s="188"/>
      <c r="IQ107" s="188"/>
      <c r="IR107" s="188"/>
      <c r="IS107" s="188"/>
      <c r="IT107" s="188"/>
      <c r="IU107" s="188"/>
      <c r="IV107" s="188"/>
    </row>
    <row r="108" spans="2:256" s="186" customFormat="1">
      <c r="B108" s="113"/>
      <c r="C108" s="113"/>
      <c r="D108" s="114"/>
      <c r="II108" s="188"/>
      <c r="IJ108" s="188"/>
      <c r="IK108" s="188"/>
      <c r="IL108" s="188"/>
      <c r="IM108" s="188"/>
      <c r="IN108" s="188"/>
      <c r="IO108" s="188"/>
      <c r="IP108" s="188"/>
      <c r="IQ108" s="188"/>
      <c r="IR108" s="188"/>
      <c r="IS108" s="188"/>
      <c r="IT108" s="188"/>
      <c r="IU108" s="188"/>
      <c r="IV108" s="188"/>
    </row>
    <row r="109" spans="2:256" s="186" customFormat="1">
      <c r="B109" s="113"/>
      <c r="C109" s="113"/>
      <c r="D109" s="114"/>
      <c r="II109" s="188"/>
      <c r="IJ109" s="188"/>
      <c r="IK109" s="188"/>
      <c r="IL109" s="188"/>
      <c r="IM109" s="188"/>
      <c r="IN109" s="188"/>
      <c r="IO109" s="188"/>
      <c r="IP109" s="188"/>
      <c r="IQ109" s="188"/>
      <c r="IR109" s="188"/>
      <c r="IS109" s="188"/>
      <c r="IT109" s="188"/>
      <c r="IU109" s="188"/>
      <c r="IV109" s="188"/>
    </row>
    <row r="110" spans="2:256" s="186" customFormat="1">
      <c r="B110" s="113"/>
      <c r="C110" s="113"/>
      <c r="D110" s="114"/>
      <c r="II110" s="188"/>
      <c r="IJ110" s="188"/>
      <c r="IK110" s="188"/>
      <c r="IL110" s="188"/>
      <c r="IM110" s="188"/>
      <c r="IN110" s="188"/>
      <c r="IO110" s="188"/>
      <c r="IP110" s="188"/>
      <c r="IQ110" s="188"/>
      <c r="IR110" s="188"/>
      <c r="IS110" s="188"/>
      <c r="IT110" s="188"/>
      <c r="IU110" s="188"/>
      <c r="IV110" s="188"/>
    </row>
    <row r="111" spans="2:256" s="186" customFormat="1">
      <c r="B111" s="113"/>
      <c r="C111" s="113"/>
      <c r="D111" s="114"/>
      <c r="II111" s="188"/>
      <c r="IJ111" s="188"/>
      <c r="IK111" s="188"/>
      <c r="IL111" s="188"/>
      <c r="IM111" s="188"/>
      <c r="IN111" s="188"/>
      <c r="IO111" s="188"/>
      <c r="IP111" s="188"/>
      <c r="IQ111" s="188"/>
      <c r="IR111" s="188"/>
      <c r="IS111" s="188"/>
      <c r="IT111" s="188"/>
      <c r="IU111" s="188"/>
      <c r="IV111" s="188"/>
    </row>
    <row r="112" spans="2:256" s="186" customFormat="1">
      <c r="B112" s="113"/>
      <c r="C112" s="113"/>
      <c r="D112" s="114"/>
      <c r="II112" s="188"/>
      <c r="IJ112" s="188"/>
      <c r="IK112" s="188"/>
      <c r="IL112" s="188"/>
      <c r="IM112" s="188"/>
      <c r="IN112" s="188"/>
      <c r="IO112" s="188"/>
      <c r="IP112" s="188"/>
      <c r="IQ112" s="188"/>
      <c r="IR112" s="188"/>
      <c r="IS112" s="188"/>
      <c r="IT112" s="188"/>
      <c r="IU112" s="188"/>
      <c r="IV112" s="188"/>
    </row>
    <row r="113" spans="2:256" s="186" customFormat="1">
      <c r="B113" s="113"/>
      <c r="C113" s="113"/>
      <c r="D113" s="114"/>
      <c r="II113" s="188"/>
      <c r="IJ113" s="188"/>
      <c r="IK113" s="188"/>
      <c r="IL113" s="188"/>
      <c r="IM113" s="188"/>
      <c r="IN113" s="188"/>
      <c r="IO113" s="188"/>
      <c r="IP113" s="188"/>
      <c r="IQ113" s="188"/>
      <c r="IR113" s="188"/>
      <c r="IS113" s="188"/>
      <c r="IT113" s="188"/>
      <c r="IU113" s="188"/>
      <c r="IV113" s="188"/>
    </row>
    <row r="114" spans="2:256" s="186" customFormat="1">
      <c r="B114" s="113"/>
      <c r="C114" s="113"/>
      <c r="D114" s="114"/>
      <c r="II114" s="188"/>
      <c r="IJ114" s="188"/>
      <c r="IK114" s="188"/>
      <c r="IL114" s="188"/>
      <c r="IM114" s="188"/>
      <c r="IN114" s="188"/>
      <c r="IO114" s="188"/>
      <c r="IP114" s="188"/>
      <c r="IQ114" s="188"/>
      <c r="IR114" s="188"/>
      <c r="IS114" s="188"/>
      <c r="IT114" s="188"/>
      <c r="IU114" s="188"/>
      <c r="IV114" s="188"/>
    </row>
    <row r="115" spans="2:256" s="186" customFormat="1">
      <c r="B115" s="113"/>
      <c r="C115" s="113"/>
      <c r="D115" s="114"/>
      <c r="II115" s="188"/>
      <c r="IJ115" s="188"/>
      <c r="IK115" s="188"/>
      <c r="IL115" s="188"/>
      <c r="IM115" s="188"/>
      <c r="IN115" s="188"/>
      <c r="IO115" s="188"/>
      <c r="IP115" s="188"/>
      <c r="IQ115" s="188"/>
      <c r="IR115" s="188"/>
      <c r="IS115" s="188"/>
      <c r="IT115" s="188"/>
      <c r="IU115" s="188"/>
      <c r="IV115" s="188"/>
    </row>
    <row r="116" spans="2:256" s="186" customFormat="1">
      <c r="B116" s="113"/>
      <c r="C116" s="113"/>
      <c r="D116" s="114"/>
      <c r="II116" s="188"/>
      <c r="IJ116" s="188"/>
      <c r="IK116" s="188"/>
      <c r="IL116" s="188"/>
      <c r="IM116" s="188"/>
      <c r="IN116" s="188"/>
      <c r="IO116" s="188"/>
      <c r="IP116" s="188"/>
      <c r="IQ116" s="188"/>
      <c r="IR116" s="188"/>
      <c r="IS116" s="188"/>
      <c r="IT116" s="188"/>
      <c r="IU116" s="188"/>
      <c r="IV116" s="188"/>
    </row>
    <row r="117" spans="2:256" s="186" customFormat="1">
      <c r="B117" s="113"/>
      <c r="C117" s="113"/>
      <c r="D117" s="114"/>
      <c r="II117" s="188"/>
      <c r="IJ117" s="188"/>
      <c r="IK117" s="188"/>
      <c r="IL117" s="188"/>
      <c r="IM117" s="188"/>
      <c r="IN117" s="188"/>
      <c r="IO117" s="188"/>
      <c r="IP117" s="188"/>
      <c r="IQ117" s="188"/>
      <c r="IR117" s="188"/>
      <c r="IS117" s="188"/>
      <c r="IT117" s="188"/>
      <c r="IU117" s="188"/>
      <c r="IV117" s="188"/>
    </row>
    <row r="118" spans="2:256" s="186" customFormat="1">
      <c r="B118" s="113"/>
      <c r="C118" s="113"/>
      <c r="D118" s="114"/>
      <c r="II118" s="188"/>
      <c r="IJ118" s="188"/>
      <c r="IK118" s="188"/>
      <c r="IL118" s="188"/>
      <c r="IM118" s="188"/>
      <c r="IN118" s="188"/>
      <c r="IO118" s="188"/>
      <c r="IP118" s="188"/>
      <c r="IQ118" s="188"/>
      <c r="IR118" s="188"/>
      <c r="IS118" s="188"/>
      <c r="IT118" s="188"/>
      <c r="IU118" s="188"/>
      <c r="IV118" s="188"/>
    </row>
    <row r="119" spans="2:256" s="186" customFormat="1">
      <c r="B119" s="113"/>
      <c r="C119" s="113"/>
      <c r="D119" s="114"/>
      <c r="II119" s="188"/>
      <c r="IJ119" s="188"/>
      <c r="IK119" s="188"/>
      <c r="IL119" s="188"/>
      <c r="IM119" s="188"/>
      <c r="IN119" s="188"/>
      <c r="IO119" s="188"/>
      <c r="IP119" s="188"/>
      <c r="IQ119" s="188"/>
      <c r="IR119" s="188"/>
      <c r="IS119" s="188"/>
      <c r="IT119" s="188"/>
      <c r="IU119" s="188"/>
      <c r="IV119" s="188"/>
    </row>
    <row r="120" spans="2:256" s="186" customFormat="1">
      <c r="B120" s="113"/>
      <c r="C120" s="113"/>
      <c r="D120" s="114"/>
      <c r="II120" s="188"/>
      <c r="IJ120" s="188"/>
      <c r="IK120" s="188"/>
      <c r="IL120" s="188"/>
      <c r="IM120" s="188"/>
      <c r="IN120" s="188"/>
      <c r="IO120" s="188"/>
      <c r="IP120" s="188"/>
      <c r="IQ120" s="188"/>
      <c r="IR120" s="188"/>
      <c r="IS120" s="188"/>
      <c r="IT120" s="188"/>
      <c r="IU120" s="188"/>
      <c r="IV120" s="188"/>
    </row>
    <row r="121" spans="2:256" s="186" customFormat="1">
      <c r="B121" s="113"/>
      <c r="C121" s="113"/>
      <c r="D121" s="114"/>
      <c r="II121" s="188"/>
      <c r="IJ121" s="188"/>
      <c r="IK121" s="188"/>
      <c r="IL121" s="188"/>
      <c r="IM121" s="188"/>
      <c r="IN121" s="188"/>
      <c r="IO121" s="188"/>
      <c r="IP121" s="188"/>
      <c r="IQ121" s="188"/>
      <c r="IR121" s="188"/>
      <c r="IS121" s="188"/>
      <c r="IT121" s="188"/>
      <c r="IU121" s="188"/>
      <c r="IV121" s="188"/>
    </row>
    <row r="122" spans="2:256" s="186" customFormat="1">
      <c r="B122" s="113"/>
      <c r="C122" s="113"/>
      <c r="D122" s="114"/>
      <c r="II122" s="188"/>
      <c r="IJ122" s="188"/>
      <c r="IK122" s="188"/>
      <c r="IL122" s="188"/>
      <c r="IM122" s="188"/>
      <c r="IN122" s="188"/>
      <c r="IO122" s="188"/>
      <c r="IP122" s="188"/>
      <c r="IQ122" s="188"/>
      <c r="IR122" s="188"/>
      <c r="IS122" s="188"/>
      <c r="IT122" s="188"/>
      <c r="IU122" s="188"/>
      <c r="IV122" s="188"/>
    </row>
    <row r="123" spans="2:256" s="186" customFormat="1">
      <c r="B123" s="113"/>
      <c r="C123" s="113"/>
      <c r="D123" s="114"/>
      <c r="II123" s="188"/>
      <c r="IJ123" s="188"/>
      <c r="IK123" s="188"/>
      <c r="IL123" s="188"/>
      <c r="IM123" s="188"/>
      <c r="IN123" s="188"/>
      <c r="IO123" s="188"/>
      <c r="IP123" s="188"/>
      <c r="IQ123" s="188"/>
      <c r="IR123" s="188"/>
      <c r="IS123" s="188"/>
      <c r="IT123" s="188"/>
      <c r="IU123" s="188"/>
      <c r="IV123" s="188"/>
    </row>
    <row r="124" spans="2:256" s="186" customFormat="1">
      <c r="B124" s="113"/>
      <c r="C124" s="113"/>
      <c r="D124" s="114"/>
      <c r="II124" s="188"/>
      <c r="IJ124" s="188"/>
      <c r="IK124" s="188"/>
      <c r="IL124" s="188"/>
      <c r="IM124" s="188"/>
      <c r="IN124" s="188"/>
      <c r="IO124" s="188"/>
      <c r="IP124" s="188"/>
      <c r="IQ124" s="188"/>
      <c r="IR124" s="188"/>
      <c r="IS124" s="188"/>
      <c r="IT124" s="188"/>
      <c r="IU124" s="188"/>
      <c r="IV124" s="188"/>
    </row>
    <row r="125" spans="2:256" s="186" customFormat="1">
      <c r="B125" s="113"/>
      <c r="C125" s="113"/>
      <c r="D125" s="114"/>
      <c r="II125" s="188"/>
      <c r="IJ125" s="188"/>
      <c r="IK125" s="188"/>
      <c r="IL125" s="188"/>
      <c r="IM125" s="188"/>
      <c r="IN125" s="188"/>
      <c r="IO125" s="188"/>
      <c r="IP125" s="188"/>
      <c r="IQ125" s="188"/>
      <c r="IR125" s="188"/>
      <c r="IS125" s="188"/>
      <c r="IT125" s="188"/>
      <c r="IU125" s="188"/>
      <c r="IV125" s="188"/>
    </row>
    <row r="126" spans="2:256" s="186" customFormat="1">
      <c r="B126" s="113"/>
      <c r="C126" s="113"/>
      <c r="D126" s="114"/>
      <c r="II126" s="188"/>
      <c r="IJ126" s="188"/>
      <c r="IK126" s="188"/>
      <c r="IL126" s="188"/>
      <c r="IM126" s="188"/>
      <c r="IN126" s="188"/>
      <c r="IO126" s="188"/>
      <c r="IP126" s="188"/>
      <c r="IQ126" s="188"/>
      <c r="IR126" s="188"/>
      <c r="IS126" s="188"/>
      <c r="IT126" s="188"/>
      <c r="IU126" s="188"/>
      <c r="IV126" s="188"/>
    </row>
    <row r="127" spans="2:256" s="186" customFormat="1">
      <c r="B127" s="113"/>
      <c r="C127" s="113"/>
      <c r="D127" s="114"/>
      <c r="II127" s="188"/>
      <c r="IJ127" s="188"/>
      <c r="IK127" s="188"/>
      <c r="IL127" s="188"/>
      <c r="IM127" s="188"/>
      <c r="IN127" s="188"/>
      <c r="IO127" s="188"/>
      <c r="IP127" s="188"/>
      <c r="IQ127" s="188"/>
      <c r="IR127" s="188"/>
      <c r="IS127" s="188"/>
      <c r="IT127" s="188"/>
      <c r="IU127" s="188"/>
      <c r="IV127" s="188"/>
    </row>
    <row r="128" spans="2:256" s="186" customFormat="1">
      <c r="B128" s="113"/>
      <c r="C128" s="113"/>
      <c r="D128" s="114"/>
      <c r="II128" s="188"/>
      <c r="IJ128" s="188"/>
      <c r="IK128" s="188"/>
      <c r="IL128" s="188"/>
      <c r="IM128" s="188"/>
      <c r="IN128" s="188"/>
      <c r="IO128" s="188"/>
      <c r="IP128" s="188"/>
      <c r="IQ128" s="188"/>
      <c r="IR128" s="188"/>
      <c r="IS128" s="188"/>
      <c r="IT128" s="188"/>
      <c r="IU128" s="188"/>
      <c r="IV128" s="188"/>
    </row>
    <row r="129" spans="2:256" s="186" customFormat="1">
      <c r="B129" s="113"/>
      <c r="C129" s="113"/>
      <c r="D129" s="114"/>
      <c r="II129" s="188"/>
      <c r="IJ129" s="188"/>
      <c r="IK129" s="188"/>
      <c r="IL129" s="188"/>
      <c r="IM129" s="188"/>
      <c r="IN129" s="188"/>
      <c r="IO129" s="188"/>
      <c r="IP129" s="188"/>
      <c r="IQ129" s="188"/>
      <c r="IR129" s="188"/>
      <c r="IS129" s="188"/>
      <c r="IT129" s="188"/>
      <c r="IU129" s="188"/>
      <c r="IV129" s="188"/>
    </row>
    <row r="130" spans="2:256" s="186" customFormat="1">
      <c r="B130" s="113"/>
      <c r="C130" s="113"/>
      <c r="D130" s="114"/>
      <c r="II130" s="188"/>
      <c r="IJ130" s="188"/>
      <c r="IK130" s="188"/>
      <c r="IL130" s="188"/>
      <c r="IM130" s="188"/>
      <c r="IN130" s="188"/>
      <c r="IO130" s="188"/>
      <c r="IP130" s="188"/>
      <c r="IQ130" s="188"/>
      <c r="IR130" s="188"/>
      <c r="IS130" s="188"/>
      <c r="IT130" s="188"/>
      <c r="IU130" s="188"/>
      <c r="IV130" s="188"/>
    </row>
    <row r="131" spans="2:256" s="186" customFormat="1">
      <c r="B131" s="113"/>
      <c r="C131" s="113"/>
      <c r="D131" s="114"/>
      <c r="II131" s="188"/>
      <c r="IJ131" s="188"/>
      <c r="IK131" s="188"/>
      <c r="IL131" s="188"/>
      <c r="IM131" s="188"/>
      <c r="IN131" s="188"/>
      <c r="IO131" s="188"/>
      <c r="IP131" s="188"/>
      <c r="IQ131" s="188"/>
      <c r="IR131" s="188"/>
      <c r="IS131" s="188"/>
      <c r="IT131" s="188"/>
      <c r="IU131" s="188"/>
      <c r="IV131" s="188"/>
    </row>
    <row r="132" spans="2:256" s="186" customFormat="1">
      <c r="B132" s="113"/>
      <c r="C132" s="113"/>
      <c r="D132" s="114"/>
      <c r="II132" s="188"/>
      <c r="IJ132" s="188"/>
      <c r="IK132" s="188"/>
      <c r="IL132" s="188"/>
      <c r="IM132" s="188"/>
      <c r="IN132" s="188"/>
      <c r="IO132" s="188"/>
      <c r="IP132" s="188"/>
      <c r="IQ132" s="188"/>
      <c r="IR132" s="188"/>
      <c r="IS132" s="188"/>
      <c r="IT132" s="188"/>
      <c r="IU132" s="188"/>
      <c r="IV132" s="188"/>
    </row>
    <row r="133" spans="2:256" s="186" customFormat="1">
      <c r="B133" s="113"/>
      <c r="C133" s="113"/>
      <c r="D133" s="114"/>
      <c r="II133" s="188"/>
      <c r="IJ133" s="188"/>
      <c r="IK133" s="188"/>
      <c r="IL133" s="188"/>
      <c r="IM133" s="188"/>
      <c r="IN133" s="188"/>
      <c r="IO133" s="188"/>
      <c r="IP133" s="188"/>
      <c r="IQ133" s="188"/>
      <c r="IR133" s="188"/>
      <c r="IS133" s="188"/>
      <c r="IT133" s="188"/>
      <c r="IU133" s="188"/>
      <c r="IV133" s="188"/>
    </row>
    <row r="134" spans="2:256" s="186" customFormat="1">
      <c r="B134" s="113"/>
      <c r="C134" s="113"/>
      <c r="D134" s="114"/>
      <c r="II134" s="188"/>
      <c r="IJ134" s="188"/>
      <c r="IK134" s="188"/>
      <c r="IL134" s="188"/>
      <c r="IM134" s="188"/>
      <c r="IN134" s="188"/>
      <c r="IO134" s="188"/>
      <c r="IP134" s="188"/>
      <c r="IQ134" s="188"/>
      <c r="IR134" s="188"/>
      <c r="IS134" s="188"/>
      <c r="IT134" s="188"/>
      <c r="IU134" s="188"/>
      <c r="IV134" s="188"/>
    </row>
    <row r="135" spans="2:256" s="186" customFormat="1">
      <c r="B135" s="113"/>
      <c r="C135" s="113"/>
      <c r="D135" s="114"/>
      <c r="II135" s="188"/>
      <c r="IJ135" s="188"/>
      <c r="IK135" s="188"/>
      <c r="IL135" s="188"/>
      <c r="IM135" s="188"/>
      <c r="IN135" s="188"/>
      <c r="IO135" s="188"/>
      <c r="IP135" s="188"/>
      <c r="IQ135" s="188"/>
      <c r="IR135" s="188"/>
      <c r="IS135" s="188"/>
      <c r="IT135" s="188"/>
      <c r="IU135" s="188"/>
      <c r="IV135" s="188"/>
    </row>
    <row r="136" spans="2:256" s="186" customFormat="1">
      <c r="B136" s="113"/>
      <c r="C136" s="113"/>
      <c r="D136" s="114"/>
      <c r="II136" s="188"/>
      <c r="IJ136" s="188"/>
      <c r="IK136" s="188"/>
      <c r="IL136" s="188"/>
      <c r="IM136" s="188"/>
      <c r="IN136" s="188"/>
      <c r="IO136" s="188"/>
      <c r="IP136" s="188"/>
      <c r="IQ136" s="188"/>
      <c r="IR136" s="188"/>
      <c r="IS136" s="188"/>
      <c r="IT136" s="188"/>
      <c r="IU136" s="188"/>
      <c r="IV136" s="188"/>
    </row>
    <row r="137" spans="2:256" s="186" customFormat="1">
      <c r="B137" s="113"/>
      <c r="C137" s="113"/>
      <c r="D137" s="114"/>
      <c r="II137" s="188"/>
      <c r="IJ137" s="188"/>
      <c r="IK137" s="188"/>
      <c r="IL137" s="188"/>
      <c r="IM137" s="188"/>
      <c r="IN137" s="188"/>
      <c r="IO137" s="188"/>
      <c r="IP137" s="188"/>
      <c r="IQ137" s="188"/>
      <c r="IR137" s="188"/>
      <c r="IS137" s="188"/>
      <c r="IT137" s="188"/>
      <c r="IU137" s="188"/>
      <c r="IV137" s="188"/>
    </row>
    <row r="138" spans="2:256" s="186" customFormat="1">
      <c r="B138" s="113"/>
      <c r="C138" s="113"/>
      <c r="D138" s="114"/>
      <c r="II138" s="188"/>
      <c r="IJ138" s="188"/>
      <c r="IK138" s="188"/>
      <c r="IL138" s="188"/>
      <c r="IM138" s="188"/>
      <c r="IN138" s="188"/>
      <c r="IO138" s="188"/>
      <c r="IP138" s="188"/>
      <c r="IQ138" s="188"/>
      <c r="IR138" s="188"/>
      <c r="IS138" s="188"/>
      <c r="IT138" s="188"/>
      <c r="IU138" s="188"/>
      <c r="IV138" s="188"/>
    </row>
    <row r="139" spans="2:256" s="186" customFormat="1">
      <c r="B139" s="113"/>
      <c r="C139" s="113"/>
      <c r="D139" s="114"/>
      <c r="II139" s="188"/>
      <c r="IJ139" s="188"/>
      <c r="IK139" s="188"/>
      <c r="IL139" s="188"/>
      <c r="IM139" s="188"/>
      <c r="IN139" s="188"/>
      <c r="IO139" s="188"/>
      <c r="IP139" s="188"/>
      <c r="IQ139" s="188"/>
      <c r="IR139" s="188"/>
      <c r="IS139" s="188"/>
      <c r="IT139" s="188"/>
      <c r="IU139" s="188"/>
      <c r="IV139" s="188"/>
    </row>
    <row r="140" spans="2:256" s="186" customFormat="1">
      <c r="B140" s="113"/>
      <c r="C140" s="113"/>
      <c r="D140" s="114"/>
      <c r="II140" s="188"/>
      <c r="IJ140" s="188"/>
      <c r="IK140" s="188"/>
      <c r="IL140" s="188"/>
      <c r="IM140" s="188"/>
      <c r="IN140" s="188"/>
      <c r="IO140" s="188"/>
      <c r="IP140" s="188"/>
      <c r="IQ140" s="188"/>
      <c r="IR140" s="188"/>
      <c r="IS140" s="188"/>
      <c r="IT140" s="188"/>
      <c r="IU140" s="188"/>
      <c r="IV140" s="188"/>
    </row>
    <row r="141" spans="2:256" s="186" customFormat="1">
      <c r="B141" s="113"/>
      <c r="C141" s="113"/>
      <c r="D141" s="114"/>
      <c r="II141" s="188"/>
      <c r="IJ141" s="188"/>
      <c r="IK141" s="188"/>
      <c r="IL141" s="188"/>
      <c r="IM141" s="188"/>
      <c r="IN141" s="188"/>
      <c r="IO141" s="188"/>
      <c r="IP141" s="188"/>
      <c r="IQ141" s="188"/>
      <c r="IR141" s="188"/>
      <c r="IS141" s="188"/>
      <c r="IT141" s="188"/>
      <c r="IU141" s="188"/>
      <c r="IV141" s="188"/>
    </row>
    <row r="142" spans="2:256" s="186" customFormat="1">
      <c r="B142" s="113"/>
      <c r="C142" s="113"/>
      <c r="D142" s="114"/>
      <c r="II142" s="188"/>
      <c r="IJ142" s="188"/>
      <c r="IK142" s="188"/>
      <c r="IL142" s="188"/>
      <c r="IM142" s="188"/>
      <c r="IN142" s="188"/>
      <c r="IO142" s="188"/>
      <c r="IP142" s="188"/>
      <c r="IQ142" s="188"/>
      <c r="IR142" s="188"/>
      <c r="IS142" s="188"/>
      <c r="IT142" s="188"/>
      <c r="IU142" s="188"/>
      <c r="IV142" s="188"/>
    </row>
    <row r="143" spans="2:256" s="186" customFormat="1">
      <c r="B143" s="113"/>
      <c r="C143" s="113"/>
      <c r="D143" s="114"/>
      <c r="II143" s="188"/>
      <c r="IJ143" s="188"/>
      <c r="IK143" s="188"/>
      <c r="IL143" s="188"/>
      <c r="IM143" s="188"/>
      <c r="IN143" s="188"/>
      <c r="IO143" s="188"/>
      <c r="IP143" s="188"/>
      <c r="IQ143" s="188"/>
      <c r="IR143" s="188"/>
      <c r="IS143" s="188"/>
      <c r="IT143" s="188"/>
      <c r="IU143" s="188"/>
      <c r="IV143" s="188"/>
    </row>
    <row r="144" spans="2:256" s="186" customFormat="1">
      <c r="B144" s="113"/>
      <c r="C144" s="113"/>
      <c r="D144" s="114"/>
      <c r="II144" s="188"/>
      <c r="IJ144" s="188"/>
      <c r="IK144" s="188"/>
      <c r="IL144" s="188"/>
      <c r="IM144" s="188"/>
      <c r="IN144" s="188"/>
      <c r="IO144" s="188"/>
      <c r="IP144" s="188"/>
      <c r="IQ144" s="188"/>
      <c r="IR144" s="188"/>
      <c r="IS144" s="188"/>
      <c r="IT144" s="188"/>
      <c r="IU144" s="188"/>
      <c r="IV144" s="188"/>
    </row>
    <row r="145" spans="2:256" s="186" customFormat="1">
      <c r="B145" s="113"/>
      <c r="C145" s="113"/>
      <c r="D145" s="114"/>
      <c r="II145" s="188"/>
      <c r="IJ145" s="188"/>
      <c r="IK145" s="188"/>
      <c r="IL145" s="188"/>
      <c r="IM145" s="188"/>
      <c r="IN145" s="188"/>
      <c r="IO145" s="188"/>
      <c r="IP145" s="188"/>
      <c r="IQ145" s="188"/>
      <c r="IR145" s="188"/>
      <c r="IS145" s="188"/>
      <c r="IT145" s="188"/>
      <c r="IU145" s="188"/>
      <c r="IV145" s="188"/>
    </row>
    <row r="146" spans="2:256" s="186" customFormat="1">
      <c r="B146" s="113"/>
      <c r="C146" s="113"/>
      <c r="D146" s="114"/>
      <c r="II146" s="188"/>
      <c r="IJ146" s="188"/>
      <c r="IK146" s="188"/>
      <c r="IL146" s="188"/>
      <c r="IM146" s="188"/>
      <c r="IN146" s="188"/>
      <c r="IO146" s="188"/>
      <c r="IP146" s="188"/>
      <c r="IQ146" s="188"/>
      <c r="IR146" s="188"/>
      <c r="IS146" s="188"/>
      <c r="IT146" s="188"/>
      <c r="IU146" s="188"/>
      <c r="IV146" s="188"/>
    </row>
    <row r="147" spans="2:256" s="186" customFormat="1">
      <c r="B147" s="113"/>
      <c r="C147" s="113"/>
      <c r="D147" s="114"/>
      <c r="II147" s="188"/>
      <c r="IJ147" s="188"/>
      <c r="IK147" s="188"/>
      <c r="IL147" s="188"/>
      <c r="IM147" s="188"/>
      <c r="IN147" s="188"/>
      <c r="IO147" s="188"/>
      <c r="IP147" s="188"/>
      <c r="IQ147" s="188"/>
      <c r="IR147" s="188"/>
      <c r="IS147" s="188"/>
      <c r="IT147" s="188"/>
      <c r="IU147" s="188"/>
      <c r="IV147" s="188"/>
    </row>
    <row r="148" spans="2:256" s="186" customFormat="1">
      <c r="B148" s="113"/>
      <c r="C148" s="113"/>
      <c r="D148" s="114"/>
      <c r="II148" s="188"/>
      <c r="IJ148" s="188"/>
      <c r="IK148" s="188"/>
      <c r="IL148" s="188"/>
      <c r="IM148" s="188"/>
      <c r="IN148" s="188"/>
      <c r="IO148" s="188"/>
      <c r="IP148" s="188"/>
      <c r="IQ148" s="188"/>
      <c r="IR148" s="188"/>
      <c r="IS148" s="188"/>
      <c r="IT148" s="188"/>
      <c r="IU148" s="188"/>
      <c r="IV148" s="188"/>
    </row>
    <row r="149" spans="2:256" s="186" customFormat="1">
      <c r="B149" s="113"/>
      <c r="C149" s="113"/>
      <c r="D149" s="114"/>
      <c r="II149" s="188"/>
      <c r="IJ149" s="188"/>
      <c r="IK149" s="188"/>
      <c r="IL149" s="188"/>
      <c r="IM149" s="188"/>
      <c r="IN149" s="188"/>
      <c r="IO149" s="188"/>
      <c r="IP149" s="188"/>
      <c r="IQ149" s="188"/>
      <c r="IR149" s="188"/>
      <c r="IS149" s="188"/>
      <c r="IT149" s="188"/>
      <c r="IU149" s="188"/>
      <c r="IV149" s="188"/>
    </row>
    <row r="150" spans="2:256" s="186" customFormat="1">
      <c r="B150" s="113"/>
      <c r="C150" s="113"/>
      <c r="D150" s="114"/>
      <c r="II150" s="188"/>
      <c r="IJ150" s="188"/>
      <c r="IK150" s="188"/>
      <c r="IL150" s="188"/>
      <c r="IM150" s="188"/>
      <c r="IN150" s="188"/>
      <c r="IO150" s="188"/>
      <c r="IP150" s="188"/>
      <c r="IQ150" s="188"/>
      <c r="IR150" s="188"/>
      <c r="IS150" s="188"/>
      <c r="IT150" s="188"/>
      <c r="IU150" s="188"/>
      <c r="IV150" s="188"/>
    </row>
    <row r="151" spans="2:256" s="186" customFormat="1">
      <c r="B151" s="113"/>
      <c r="C151" s="113"/>
      <c r="D151" s="114"/>
      <c r="II151" s="188"/>
      <c r="IJ151" s="188"/>
      <c r="IK151" s="188"/>
      <c r="IL151" s="188"/>
      <c r="IM151" s="188"/>
      <c r="IN151" s="188"/>
      <c r="IO151" s="188"/>
      <c r="IP151" s="188"/>
      <c r="IQ151" s="188"/>
      <c r="IR151" s="188"/>
      <c r="IS151" s="188"/>
      <c r="IT151" s="188"/>
      <c r="IU151" s="188"/>
      <c r="IV151" s="188"/>
    </row>
    <row r="152" spans="2:256" s="186" customFormat="1">
      <c r="B152" s="113"/>
      <c r="C152" s="113"/>
      <c r="D152" s="114"/>
      <c r="II152" s="188"/>
      <c r="IJ152" s="188"/>
      <c r="IK152" s="188"/>
      <c r="IL152" s="188"/>
      <c r="IM152" s="188"/>
      <c r="IN152" s="188"/>
      <c r="IO152" s="188"/>
      <c r="IP152" s="188"/>
      <c r="IQ152" s="188"/>
      <c r="IR152" s="188"/>
      <c r="IS152" s="188"/>
      <c r="IT152" s="188"/>
      <c r="IU152" s="188"/>
      <c r="IV152" s="188"/>
    </row>
    <row r="153" spans="2:256" s="186" customFormat="1">
      <c r="B153" s="113"/>
      <c r="C153" s="113"/>
      <c r="D153" s="114"/>
      <c r="II153" s="188"/>
      <c r="IJ153" s="188"/>
      <c r="IK153" s="188"/>
      <c r="IL153" s="188"/>
      <c r="IM153" s="188"/>
      <c r="IN153" s="188"/>
      <c r="IO153" s="188"/>
      <c r="IP153" s="188"/>
      <c r="IQ153" s="188"/>
      <c r="IR153" s="188"/>
      <c r="IS153" s="188"/>
      <c r="IT153" s="188"/>
      <c r="IU153" s="188"/>
      <c r="IV153" s="188"/>
    </row>
    <row r="154" spans="2:256" s="186" customFormat="1">
      <c r="B154" s="113"/>
      <c r="C154" s="113"/>
      <c r="D154" s="114"/>
      <c r="II154" s="188"/>
      <c r="IJ154" s="188"/>
      <c r="IK154" s="188"/>
      <c r="IL154" s="188"/>
      <c r="IM154" s="188"/>
      <c r="IN154" s="188"/>
      <c r="IO154" s="188"/>
      <c r="IP154" s="188"/>
      <c r="IQ154" s="188"/>
      <c r="IR154" s="188"/>
      <c r="IS154" s="188"/>
      <c r="IT154" s="188"/>
      <c r="IU154" s="188"/>
      <c r="IV154" s="188"/>
    </row>
    <row r="155" spans="2:256" s="186" customFormat="1">
      <c r="B155" s="113"/>
      <c r="C155" s="113"/>
      <c r="D155" s="114"/>
      <c r="II155" s="188"/>
      <c r="IJ155" s="188"/>
      <c r="IK155" s="188"/>
      <c r="IL155" s="188"/>
      <c r="IM155" s="188"/>
      <c r="IN155" s="188"/>
      <c r="IO155" s="188"/>
      <c r="IP155" s="188"/>
      <c r="IQ155" s="188"/>
      <c r="IR155" s="188"/>
      <c r="IS155" s="188"/>
      <c r="IT155" s="188"/>
      <c r="IU155" s="188"/>
      <c r="IV155" s="188"/>
    </row>
    <row r="156" spans="2:256" s="186" customFormat="1">
      <c r="B156" s="113"/>
      <c r="C156" s="113"/>
      <c r="D156" s="114"/>
      <c r="II156" s="188"/>
      <c r="IJ156" s="188"/>
      <c r="IK156" s="188"/>
      <c r="IL156" s="188"/>
      <c r="IM156" s="188"/>
      <c r="IN156" s="188"/>
      <c r="IO156" s="188"/>
      <c r="IP156" s="188"/>
      <c r="IQ156" s="188"/>
      <c r="IR156" s="188"/>
      <c r="IS156" s="188"/>
      <c r="IT156" s="188"/>
      <c r="IU156" s="188"/>
      <c r="IV156" s="188"/>
    </row>
    <row r="157" spans="2:256" s="186" customFormat="1">
      <c r="B157" s="113"/>
      <c r="C157" s="113"/>
      <c r="D157" s="114"/>
      <c r="II157" s="188"/>
      <c r="IJ157" s="188"/>
      <c r="IK157" s="188"/>
      <c r="IL157" s="188"/>
      <c r="IM157" s="188"/>
      <c r="IN157" s="188"/>
      <c r="IO157" s="188"/>
      <c r="IP157" s="188"/>
      <c r="IQ157" s="188"/>
      <c r="IR157" s="188"/>
      <c r="IS157" s="188"/>
      <c r="IT157" s="188"/>
      <c r="IU157" s="188"/>
      <c r="IV157" s="188"/>
    </row>
    <row r="158" spans="2:256" s="186" customFormat="1">
      <c r="B158" s="113"/>
      <c r="C158" s="113"/>
      <c r="D158" s="114"/>
      <c r="II158" s="188"/>
      <c r="IJ158" s="188"/>
      <c r="IK158" s="188"/>
      <c r="IL158" s="188"/>
      <c r="IM158" s="188"/>
      <c r="IN158" s="188"/>
      <c r="IO158" s="188"/>
      <c r="IP158" s="188"/>
      <c r="IQ158" s="188"/>
      <c r="IR158" s="188"/>
      <c r="IS158" s="188"/>
      <c r="IT158" s="188"/>
      <c r="IU158" s="188"/>
      <c r="IV158" s="188"/>
    </row>
    <row r="159" spans="2:256" s="186" customFormat="1">
      <c r="B159" s="113"/>
      <c r="C159" s="113"/>
      <c r="D159" s="114"/>
      <c r="II159" s="188"/>
      <c r="IJ159" s="188"/>
      <c r="IK159" s="188"/>
      <c r="IL159" s="188"/>
      <c r="IM159" s="188"/>
      <c r="IN159" s="188"/>
      <c r="IO159" s="188"/>
      <c r="IP159" s="188"/>
      <c r="IQ159" s="188"/>
      <c r="IR159" s="188"/>
      <c r="IS159" s="188"/>
      <c r="IT159" s="188"/>
      <c r="IU159" s="188"/>
      <c r="IV159" s="188"/>
    </row>
    <row r="160" spans="2:256" s="186" customFormat="1">
      <c r="B160" s="113"/>
      <c r="C160" s="113"/>
      <c r="D160" s="114"/>
      <c r="II160" s="188"/>
      <c r="IJ160" s="188"/>
      <c r="IK160" s="188"/>
      <c r="IL160" s="188"/>
      <c r="IM160" s="188"/>
      <c r="IN160" s="188"/>
      <c r="IO160" s="188"/>
      <c r="IP160" s="188"/>
      <c r="IQ160" s="188"/>
      <c r="IR160" s="188"/>
      <c r="IS160" s="188"/>
      <c r="IT160" s="188"/>
      <c r="IU160" s="188"/>
      <c r="IV160" s="188"/>
    </row>
    <row r="161" spans="2:256" s="186" customFormat="1">
      <c r="B161" s="113"/>
      <c r="C161" s="113"/>
      <c r="D161" s="114"/>
      <c r="II161" s="188"/>
      <c r="IJ161" s="188"/>
      <c r="IK161" s="188"/>
      <c r="IL161" s="188"/>
      <c r="IM161" s="188"/>
      <c r="IN161" s="188"/>
      <c r="IO161" s="188"/>
      <c r="IP161" s="188"/>
      <c r="IQ161" s="188"/>
      <c r="IR161" s="188"/>
      <c r="IS161" s="188"/>
      <c r="IT161" s="188"/>
      <c r="IU161" s="188"/>
      <c r="IV161" s="188"/>
    </row>
    <row r="162" spans="2:256" s="186" customFormat="1">
      <c r="B162" s="113"/>
      <c r="C162" s="113"/>
      <c r="D162" s="114"/>
      <c r="II162" s="188"/>
      <c r="IJ162" s="188"/>
      <c r="IK162" s="188"/>
      <c r="IL162" s="188"/>
      <c r="IM162" s="188"/>
      <c r="IN162" s="188"/>
      <c r="IO162" s="188"/>
      <c r="IP162" s="188"/>
      <c r="IQ162" s="188"/>
      <c r="IR162" s="188"/>
      <c r="IS162" s="188"/>
      <c r="IT162" s="188"/>
      <c r="IU162" s="188"/>
      <c r="IV162" s="188"/>
    </row>
    <row r="163" spans="2:256" s="186" customFormat="1">
      <c r="B163" s="113"/>
      <c r="C163" s="113"/>
      <c r="D163" s="114"/>
      <c r="II163" s="188"/>
      <c r="IJ163" s="188"/>
      <c r="IK163" s="188"/>
      <c r="IL163" s="188"/>
      <c r="IM163" s="188"/>
      <c r="IN163" s="188"/>
      <c r="IO163" s="188"/>
      <c r="IP163" s="188"/>
      <c r="IQ163" s="188"/>
      <c r="IR163" s="188"/>
      <c r="IS163" s="188"/>
      <c r="IT163" s="188"/>
      <c r="IU163" s="188"/>
      <c r="IV163" s="188"/>
    </row>
    <row r="164" spans="2:256" s="186" customFormat="1">
      <c r="B164" s="113"/>
      <c r="C164" s="113"/>
      <c r="D164" s="114"/>
      <c r="II164" s="188"/>
      <c r="IJ164" s="188"/>
      <c r="IK164" s="188"/>
      <c r="IL164" s="188"/>
      <c r="IM164" s="188"/>
      <c r="IN164" s="188"/>
      <c r="IO164" s="188"/>
      <c r="IP164" s="188"/>
      <c r="IQ164" s="188"/>
      <c r="IR164" s="188"/>
      <c r="IS164" s="188"/>
      <c r="IT164" s="188"/>
      <c r="IU164" s="188"/>
      <c r="IV164" s="188"/>
    </row>
    <row r="165" spans="2:256" s="186" customFormat="1">
      <c r="B165" s="113"/>
      <c r="C165" s="113"/>
      <c r="D165" s="114"/>
      <c r="II165" s="188"/>
      <c r="IJ165" s="188"/>
      <c r="IK165" s="188"/>
      <c r="IL165" s="188"/>
      <c r="IM165" s="188"/>
      <c r="IN165" s="188"/>
      <c r="IO165" s="188"/>
      <c r="IP165" s="188"/>
      <c r="IQ165" s="188"/>
      <c r="IR165" s="188"/>
      <c r="IS165" s="188"/>
      <c r="IT165" s="188"/>
      <c r="IU165" s="188"/>
      <c r="IV165" s="188"/>
    </row>
    <row r="166" spans="2:256" s="186" customFormat="1">
      <c r="B166" s="113"/>
      <c r="C166" s="113"/>
      <c r="D166" s="114"/>
      <c r="II166" s="188"/>
      <c r="IJ166" s="188"/>
      <c r="IK166" s="188"/>
      <c r="IL166" s="188"/>
      <c r="IM166" s="188"/>
      <c r="IN166" s="188"/>
      <c r="IO166" s="188"/>
      <c r="IP166" s="188"/>
      <c r="IQ166" s="188"/>
      <c r="IR166" s="188"/>
      <c r="IS166" s="188"/>
      <c r="IT166" s="188"/>
      <c r="IU166" s="188"/>
      <c r="IV166" s="188"/>
    </row>
    <row r="167" spans="2:256" s="186" customFormat="1">
      <c r="B167" s="113"/>
      <c r="C167" s="113"/>
      <c r="D167" s="114"/>
      <c r="II167" s="188"/>
      <c r="IJ167" s="188"/>
      <c r="IK167" s="188"/>
      <c r="IL167" s="188"/>
      <c r="IM167" s="188"/>
      <c r="IN167" s="188"/>
      <c r="IO167" s="188"/>
      <c r="IP167" s="188"/>
      <c r="IQ167" s="188"/>
      <c r="IR167" s="188"/>
      <c r="IS167" s="188"/>
      <c r="IT167" s="188"/>
      <c r="IU167" s="188"/>
      <c r="IV167" s="188"/>
    </row>
    <row r="168" spans="2:256" s="186" customFormat="1">
      <c r="B168" s="113"/>
      <c r="C168" s="113"/>
      <c r="D168" s="114"/>
      <c r="II168" s="188"/>
      <c r="IJ168" s="188"/>
      <c r="IK168" s="188"/>
      <c r="IL168" s="188"/>
      <c r="IM168" s="188"/>
      <c r="IN168" s="188"/>
      <c r="IO168" s="188"/>
      <c r="IP168" s="188"/>
      <c r="IQ168" s="188"/>
      <c r="IR168" s="188"/>
      <c r="IS168" s="188"/>
      <c r="IT168" s="188"/>
      <c r="IU168" s="188"/>
      <c r="IV168" s="188"/>
    </row>
    <row r="169" spans="2:256" s="186" customFormat="1">
      <c r="B169" s="113"/>
      <c r="C169" s="113"/>
      <c r="D169" s="114"/>
      <c r="II169" s="188"/>
      <c r="IJ169" s="188"/>
      <c r="IK169" s="188"/>
      <c r="IL169" s="188"/>
      <c r="IM169" s="188"/>
      <c r="IN169" s="188"/>
      <c r="IO169" s="188"/>
      <c r="IP169" s="188"/>
      <c r="IQ169" s="188"/>
      <c r="IR169" s="188"/>
      <c r="IS169" s="188"/>
      <c r="IT169" s="188"/>
      <c r="IU169" s="188"/>
      <c r="IV169" s="188"/>
    </row>
    <row r="170" spans="2:256" s="186" customFormat="1">
      <c r="B170" s="113"/>
      <c r="C170" s="113"/>
      <c r="D170" s="114"/>
      <c r="II170" s="188"/>
      <c r="IJ170" s="188"/>
      <c r="IK170" s="188"/>
      <c r="IL170" s="188"/>
      <c r="IM170" s="188"/>
      <c r="IN170" s="188"/>
      <c r="IO170" s="188"/>
      <c r="IP170" s="188"/>
      <c r="IQ170" s="188"/>
      <c r="IR170" s="188"/>
      <c r="IS170" s="188"/>
      <c r="IT170" s="188"/>
      <c r="IU170" s="188"/>
      <c r="IV170" s="188"/>
    </row>
    <row r="171" spans="2:256" s="186" customFormat="1">
      <c r="B171" s="113"/>
      <c r="C171" s="113"/>
      <c r="D171" s="114"/>
      <c r="II171" s="188"/>
      <c r="IJ171" s="188"/>
      <c r="IK171" s="188"/>
      <c r="IL171" s="188"/>
      <c r="IM171" s="188"/>
      <c r="IN171" s="188"/>
      <c r="IO171" s="188"/>
      <c r="IP171" s="188"/>
      <c r="IQ171" s="188"/>
      <c r="IR171" s="188"/>
      <c r="IS171" s="188"/>
      <c r="IT171" s="188"/>
      <c r="IU171" s="188"/>
      <c r="IV171" s="188"/>
    </row>
    <row r="172" spans="2:256" s="186" customFormat="1">
      <c r="B172" s="113"/>
      <c r="C172" s="113"/>
      <c r="D172" s="114"/>
      <c r="II172" s="188"/>
      <c r="IJ172" s="188"/>
      <c r="IK172" s="188"/>
      <c r="IL172" s="188"/>
      <c r="IM172" s="188"/>
      <c r="IN172" s="188"/>
      <c r="IO172" s="188"/>
      <c r="IP172" s="188"/>
      <c r="IQ172" s="188"/>
      <c r="IR172" s="188"/>
      <c r="IS172" s="188"/>
      <c r="IT172" s="188"/>
      <c r="IU172" s="188"/>
      <c r="IV172" s="188"/>
    </row>
    <row r="173" spans="2:256" s="186" customFormat="1">
      <c r="B173" s="113"/>
      <c r="C173" s="113"/>
      <c r="D173" s="114"/>
      <c r="II173" s="188"/>
      <c r="IJ173" s="188"/>
      <c r="IK173" s="188"/>
      <c r="IL173" s="188"/>
      <c r="IM173" s="188"/>
      <c r="IN173" s="188"/>
      <c r="IO173" s="188"/>
      <c r="IP173" s="188"/>
      <c r="IQ173" s="188"/>
      <c r="IR173" s="188"/>
      <c r="IS173" s="188"/>
      <c r="IT173" s="188"/>
      <c r="IU173" s="188"/>
      <c r="IV173" s="188"/>
    </row>
    <row r="174" spans="2:256" s="186" customFormat="1">
      <c r="B174" s="113"/>
      <c r="C174" s="113"/>
      <c r="D174" s="114"/>
      <c r="II174" s="188"/>
      <c r="IJ174" s="188"/>
      <c r="IK174" s="188"/>
      <c r="IL174" s="188"/>
      <c r="IM174" s="188"/>
      <c r="IN174" s="188"/>
      <c r="IO174" s="188"/>
      <c r="IP174" s="188"/>
      <c r="IQ174" s="188"/>
      <c r="IR174" s="188"/>
      <c r="IS174" s="188"/>
      <c r="IT174" s="188"/>
      <c r="IU174" s="188"/>
      <c r="IV174" s="188"/>
    </row>
    <row r="175" spans="2:256" s="186" customFormat="1">
      <c r="B175" s="113"/>
      <c r="C175" s="113"/>
      <c r="D175" s="114"/>
      <c r="II175" s="188"/>
      <c r="IJ175" s="188"/>
      <c r="IK175" s="188"/>
      <c r="IL175" s="188"/>
      <c r="IM175" s="188"/>
      <c r="IN175" s="188"/>
      <c r="IO175" s="188"/>
      <c r="IP175" s="188"/>
      <c r="IQ175" s="188"/>
      <c r="IR175" s="188"/>
      <c r="IS175" s="188"/>
      <c r="IT175" s="188"/>
      <c r="IU175" s="188"/>
      <c r="IV175" s="188"/>
    </row>
    <row r="176" spans="2:256" s="186" customFormat="1">
      <c r="B176" s="113"/>
      <c r="C176" s="113"/>
      <c r="D176" s="114"/>
      <c r="II176" s="188"/>
      <c r="IJ176" s="188"/>
      <c r="IK176" s="188"/>
      <c r="IL176" s="188"/>
      <c r="IM176" s="188"/>
      <c r="IN176" s="188"/>
      <c r="IO176" s="188"/>
      <c r="IP176" s="188"/>
      <c r="IQ176" s="188"/>
      <c r="IR176" s="188"/>
      <c r="IS176" s="188"/>
      <c r="IT176" s="188"/>
      <c r="IU176" s="188"/>
      <c r="IV176" s="188"/>
    </row>
    <row r="177" spans="2:256" s="186" customFormat="1">
      <c r="B177" s="113"/>
      <c r="C177" s="113"/>
      <c r="D177" s="114"/>
      <c r="II177" s="188"/>
      <c r="IJ177" s="188"/>
      <c r="IK177" s="188"/>
      <c r="IL177" s="188"/>
      <c r="IM177" s="188"/>
      <c r="IN177" s="188"/>
      <c r="IO177" s="188"/>
      <c r="IP177" s="188"/>
      <c r="IQ177" s="188"/>
      <c r="IR177" s="188"/>
      <c r="IS177" s="188"/>
      <c r="IT177" s="188"/>
      <c r="IU177" s="188"/>
      <c r="IV177" s="188"/>
    </row>
  </sheetData>
  <mergeCells count="2">
    <mergeCell ref="A2:D2"/>
    <mergeCell ref="C3:D3"/>
  </mergeCells>
  <phoneticPr fontId="26" type="noConversion"/>
  <pageMargins left="0.59055118110236227" right="0.59055118110236227" top="0.78740157480314965" bottom="0.78740157480314965" header="0.31496062992125984" footer="0.31496062992125984"/>
  <pageSetup paperSize="9" fitToHeight="0" orientation="portrait" useFirstPageNumber="1" errors="NA" r:id="rId1"/>
  <headerFooter alignWithMargins="0"/>
</worksheet>
</file>

<file path=xl/worksheets/sheet27.xml><?xml version="1.0" encoding="utf-8"?>
<worksheet xmlns="http://schemas.openxmlformats.org/spreadsheetml/2006/main" xmlns:r="http://schemas.openxmlformats.org/officeDocument/2006/relationships">
  <sheetPr enableFormatConditionsCalculation="0">
    <tabColor theme="8" tint="0.59999389629810485"/>
  </sheetPr>
  <dimension ref="A1:IV177"/>
  <sheetViews>
    <sheetView zoomScaleSheetLayoutView="100" workbookViewId="0">
      <selection activeCell="K10" sqref="K10"/>
    </sheetView>
  </sheetViews>
  <sheetFormatPr defaultColWidth="10" defaultRowHeight="14.25"/>
  <cols>
    <col min="1" max="1" width="41.85546875" style="186" customWidth="1"/>
    <col min="2" max="2" width="17.42578125" style="113" customWidth="1"/>
    <col min="3" max="3" width="17.42578125" style="215" customWidth="1"/>
    <col min="4" max="4" width="14.85546875" style="114" customWidth="1"/>
    <col min="5" max="241" width="10" style="186"/>
    <col min="242" max="16384" width="10" style="188"/>
  </cols>
  <sheetData>
    <row r="1" spans="1:256" s="179" customFormat="1" ht="24" customHeight="1">
      <c r="A1" s="189" t="s">
        <v>1278</v>
      </c>
      <c r="B1" s="190"/>
      <c r="C1" s="216"/>
      <c r="D1" s="217"/>
    </row>
    <row r="2" spans="1:256" s="180" customFormat="1" ht="45" customHeight="1">
      <c r="A2" s="595" t="s">
        <v>1140</v>
      </c>
      <c r="B2" s="595"/>
      <c r="C2" s="595"/>
      <c r="D2" s="595"/>
    </row>
    <row r="3" spans="1:256" s="181" customFormat="1" ht="27.75" customHeight="1">
      <c r="A3" s="192"/>
      <c r="B3" s="218"/>
      <c r="C3" s="219"/>
      <c r="D3" s="220" t="s">
        <v>208</v>
      </c>
    </row>
    <row r="4" spans="1:256" s="109" customFormat="1" ht="45.75" customHeight="1">
      <c r="A4" s="221" t="s">
        <v>862</v>
      </c>
      <c r="B4" s="148" t="s">
        <v>211</v>
      </c>
      <c r="C4" s="195" t="s">
        <v>845</v>
      </c>
      <c r="D4" s="196" t="s">
        <v>863</v>
      </c>
    </row>
    <row r="5" spans="1:256" s="214" customFormat="1" ht="34.5" customHeight="1">
      <c r="A5" s="200" t="s">
        <v>802</v>
      </c>
      <c r="B5" s="198">
        <v>1114</v>
      </c>
      <c r="C5" s="198">
        <v>2409</v>
      </c>
      <c r="D5" s="222">
        <f>(C5-B5)/B5</f>
        <v>1.1624775583482945</v>
      </c>
    </row>
    <row r="6" spans="1:256" s="214" customFormat="1" ht="34.5" customHeight="1">
      <c r="A6" s="200" t="s">
        <v>804</v>
      </c>
      <c r="B6" s="198">
        <f>B7</f>
        <v>2081</v>
      </c>
      <c r="C6" s="198">
        <v>2000</v>
      </c>
      <c r="D6" s="222">
        <f>(C6-B6)/B6</f>
        <v>-3.8923594425756845E-2</v>
      </c>
    </row>
    <row r="7" spans="1:256" s="214" customFormat="1" ht="34.5" customHeight="1">
      <c r="A7" s="200" t="s">
        <v>806</v>
      </c>
      <c r="B7" s="198">
        <v>2081</v>
      </c>
      <c r="C7" s="198">
        <v>2000</v>
      </c>
      <c r="D7" s="222">
        <f>(C7-B7)/B7</f>
        <v>-3.8923594425756845E-2</v>
      </c>
    </row>
    <row r="8" spans="1:256" s="214" customFormat="1" ht="34.5" customHeight="1">
      <c r="A8" s="200" t="s">
        <v>808</v>
      </c>
      <c r="B8" s="198"/>
      <c r="D8" s="222"/>
    </row>
    <row r="9" spans="1:256" s="214" customFormat="1" ht="34.5" customHeight="1">
      <c r="A9" s="200" t="s">
        <v>810</v>
      </c>
      <c r="B9" s="198"/>
      <c r="C9" s="198"/>
      <c r="D9" s="222"/>
    </row>
    <row r="10" spans="1:256" s="214" customFormat="1" ht="34.5" customHeight="1">
      <c r="A10" s="201" t="s">
        <v>812</v>
      </c>
      <c r="B10" s="198"/>
      <c r="C10" s="198"/>
      <c r="D10" s="222"/>
    </row>
    <row r="11" spans="1:256" s="214" customFormat="1" ht="34.5" customHeight="1">
      <c r="A11" s="201" t="s">
        <v>1141</v>
      </c>
      <c r="B11" s="198">
        <v>0</v>
      </c>
      <c r="C11" s="198">
        <v>0</v>
      </c>
      <c r="D11" s="222"/>
    </row>
    <row r="12" spans="1:256" s="214" customFormat="1" ht="34.5" customHeight="1">
      <c r="A12" s="202" t="s">
        <v>817</v>
      </c>
      <c r="B12" s="203">
        <f>B5+B6+B8+B9+B10+B11</f>
        <v>3195</v>
      </c>
      <c r="C12" s="203">
        <f>C5+C6+C8+C9+C10+C11</f>
        <v>4409</v>
      </c>
      <c r="D12" s="223">
        <f>(C12-B12)/B12</f>
        <v>0.37996870109546166</v>
      </c>
    </row>
    <row r="13" spans="1:256" s="185" customFormat="1" ht="34.5" customHeight="1">
      <c r="A13" s="224" t="s">
        <v>776</v>
      </c>
      <c r="B13" s="157">
        <f>B14+B15</f>
        <v>305</v>
      </c>
      <c r="C13" s="157">
        <f>C14+C15</f>
        <v>159</v>
      </c>
      <c r="D13" s="223">
        <f>(C13-B13)/B13</f>
        <v>-0.47868852459016392</v>
      </c>
      <c r="IH13" s="213"/>
      <c r="II13" s="213"/>
      <c r="IJ13" s="213"/>
      <c r="IK13" s="213"/>
      <c r="IL13" s="213"/>
      <c r="IM13" s="213"/>
      <c r="IN13" s="213"/>
      <c r="IO13" s="213"/>
      <c r="IP13" s="213"/>
      <c r="IQ13" s="213"/>
      <c r="IR13" s="213"/>
      <c r="IS13" s="213"/>
      <c r="IT13" s="213"/>
      <c r="IU13" s="213"/>
      <c r="IV13" s="213"/>
    </row>
    <row r="14" spans="1:256" s="186" customFormat="1" ht="34.5" customHeight="1">
      <c r="A14" s="225" t="s">
        <v>1073</v>
      </c>
      <c r="B14" s="129">
        <v>236</v>
      </c>
      <c r="C14" s="129"/>
      <c r="D14" s="222">
        <f>(C14-B14)/B14</f>
        <v>-1</v>
      </c>
      <c r="IH14" s="188"/>
      <c r="II14" s="188"/>
      <c r="IJ14" s="188"/>
      <c r="IK14" s="188"/>
      <c r="IL14" s="188"/>
      <c r="IM14" s="188"/>
      <c r="IN14" s="188"/>
      <c r="IO14" s="188"/>
      <c r="IP14" s="188"/>
      <c r="IQ14" s="188"/>
      <c r="IR14" s="188"/>
      <c r="IS14" s="188"/>
      <c r="IT14" s="188"/>
      <c r="IU14" s="188"/>
      <c r="IV14" s="188"/>
    </row>
    <row r="15" spans="1:256" s="187" customFormat="1" ht="34.5" customHeight="1">
      <c r="A15" s="225" t="s">
        <v>1135</v>
      </c>
      <c r="B15" s="226">
        <v>69</v>
      </c>
      <c r="C15" s="226">
        <v>159</v>
      </c>
      <c r="D15" s="222">
        <f>(C15-B15)/B15</f>
        <v>1.3043478260869565</v>
      </c>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row>
    <row r="16" spans="1:256" s="213" customFormat="1" ht="34.5" customHeight="1">
      <c r="A16" s="227" t="s">
        <v>795</v>
      </c>
      <c r="B16" s="136">
        <f>B13+B12</f>
        <v>3500</v>
      </c>
      <c r="C16" s="136">
        <f>C13+C12</f>
        <v>4568</v>
      </c>
      <c r="D16" s="228">
        <f>(C16-B16)/B16</f>
        <v>0.30514285714285716</v>
      </c>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c r="CB16" s="185"/>
      <c r="CC16" s="185"/>
      <c r="CD16" s="185"/>
      <c r="CE16" s="185"/>
      <c r="CF16" s="185"/>
      <c r="CG16" s="185"/>
      <c r="CH16" s="185"/>
      <c r="CI16" s="185"/>
      <c r="CJ16" s="185"/>
      <c r="CK16" s="185"/>
      <c r="CL16" s="185"/>
      <c r="CM16" s="185"/>
      <c r="CN16" s="185"/>
      <c r="CO16" s="185"/>
      <c r="CP16" s="185"/>
      <c r="CQ16" s="185"/>
      <c r="CR16" s="185"/>
      <c r="CS16" s="185"/>
      <c r="CT16" s="185"/>
      <c r="CU16" s="185"/>
      <c r="CV16" s="185"/>
      <c r="CW16" s="185"/>
      <c r="CX16" s="185"/>
      <c r="CY16" s="185"/>
      <c r="CZ16" s="185"/>
      <c r="DA16" s="185"/>
      <c r="DB16" s="185"/>
      <c r="DC16" s="185"/>
      <c r="DD16" s="185"/>
      <c r="DE16" s="185"/>
      <c r="DF16" s="185"/>
      <c r="DG16" s="185"/>
      <c r="DH16" s="185"/>
      <c r="DI16" s="185"/>
      <c r="DJ16" s="185"/>
      <c r="DK16" s="185"/>
      <c r="DL16" s="185"/>
      <c r="DM16" s="185"/>
      <c r="DN16" s="185"/>
      <c r="DO16" s="185"/>
      <c r="DP16" s="185"/>
      <c r="DQ16" s="185"/>
      <c r="DR16" s="185"/>
      <c r="DS16" s="185"/>
      <c r="DT16" s="185"/>
      <c r="DU16" s="185"/>
      <c r="DV16" s="185"/>
      <c r="DW16" s="185"/>
      <c r="DX16" s="185"/>
      <c r="DY16" s="185"/>
      <c r="DZ16" s="185"/>
      <c r="EA16" s="185"/>
      <c r="EB16" s="185"/>
      <c r="EC16" s="185"/>
      <c r="ED16" s="185"/>
      <c r="EE16" s="185"/>
      <c r="EF16" s="185"/>
      <c r="EG16" s="185"/>
      <c r="EH16" s="185"/>
      <c r="EI16" s="185"/>
      <c r="EJ16" s="185"/>
      <c r="EK16" s="185"/>
      <c r="EL16" s="185"/>
      <c r="EM16" s="185"/>
      <c r="EN16" s="185"/>
      <c r="EO16" s="185"/>
      <c r="EP16" s="185"/>
      <c r="EQ16" s="185"/>
      <c r="ER16" s="185"/>
      <c r="ES16" s="185"/>
      <c r="ET16" s="185"/>
      <c r="EU16" s="185"/>
      <c r="EV16" s="185"/>
      <c r="EW16" s="185"/>
      <c r="EX16" s="185"/>
      <c r="EY16" s="185"/>
      <c r="EZ16" s="185"/>
      <c r="FA16" s="185"/>
      <c r="FB16" s="185"/>
      <c r="FC16" s="185"/>
      <c r="FD16" s="185"/>
      <c r="FE16" s="185"/>
      <c r="FF16" s="185"/>
      <c r="FG16" s="185"/>
      <c r="FH16" s="185"/>
      <c r="FI16" s="185"/>
      <c r="FJ16" s="185"/>
      <c r="FK16" s="185"/>
      <c r="FL16" s="185"/>
      <c r="FM16" s="185"/>
      <c r="FN16" s="185"/>
      <c r="FO16" s="185"/>
      <c r="FP16" s="185"/>
      <c r="FQ16" s="185"/>
      <c r="FR16" s="185"/>
      <c r="FS16" s="185"/>
      <c r="FT16" s="185"/>
      <c r="FU16" s="185"/>
      <c r="FV16" s="185"/>
      <c r="FW16" s="185"/>
      <c r="FX16" s="185"/>
      <c r="FY16" s="185"/>
      <c r="FZ16" s="185"/>
      <c r="GA16" s="185"/>
      <c r="GB16" s="185"/>
      <c r="GC16" s="185"/>
      <c r="GD16" s="185"/>
      <c r="GE16" s="185"/>
      <c r="GF16" s="185"/>
      <c r="GG16" s="185"/>
      <c r="GH16" s="185"/>
      <c r="GI16" s="185"/>
      <c r="GJ16" s="185"/>
      <c r="GK16" s="185"/>
      <c r="GL16" s="185"/>
      <c r="GM16" s="185"/>
      <c r="GN16" s="185"/>
      <c r="GO16" s="185"/>
      <c r="GP16" s="185"/>
      <c r="GQ16" s="185"/>
      <c r="GR16" s="185"/>
      <c r="GS16" s="185"/>
      <c r="GT16" s="185"/>
      <c r="GU16" s="185"/>
      <c r="GV16" s="185"/>
      <c r="GW16" s="185"/>
      <c r="GX16" s="185"/>
      <c r="GY16" s="185"/>
      <c r="GZ16" s="185"/>
      <c r="HA16" s="185"/>
      <c r="HB16" s="185"/>
      <c r="HC16" s="185"/>
      <c r="HD16" s="185"/>
      <c r="HE16" s="185"/>
      <c r="HF16" s="185"/>
      <c r="HG16" s="185"/>
      <c r="HH16" s="185"/>
      <c r="HI16" s="185"/>
      <c r="HJ16" s="185"/>
      <c r="HK16" s="185"/>
      <c r="HL16" s="185"/>
      <c r="HM16" s="185"/>
      <c r="HN16" s="185"/>
      <c r="HO16" s="185"/>
      <c r="HP16" s="185"/>
      <c r="HQ16" s="185"/>
      <c r="HR16" s="185"/>
      <c r="HS16" s="185"/>
      <c r="HT16" s="185"/>
      <c r="HU16" s="185"/>
      <c r="HV16" s="185"/>
      <c r="HW16" s="185"/>
      <c r="HX16" s="185"/>
      <c r="HY16" s="185"/>
      <c r="HZ16" s="185"/>
      <c r="IA16" s="185"/>
      <c r="IB16" s="185"/>
      <c r="IC16" s="185"/>
      <c r="ID16" s="185"/>
      <c r="IE16" s="185"/>
      <c r="IF16" s="185"/>
      <c r="IG16" s="185"/>
    </row>
    <row r="17" spans="2:256" s="186" customFormat="1">
      <c r="B17" s="113"/>
      <c r="C17" s="215"/>
      <c r="D17" s="114"/>
      <c r="IH17" s="188"/>
      <c r="II17" s="188"/>
      <c r="IJ17" s="188"/>
      <c r="IK17" s="188"/>
      <c r="IL17" s="188"/>
      <c r="IM17" s="188"/>
      <c r="IN17" s="188"/>
      <c r="IO17" s="188"/>
      <c r="IP17" s="188"/>
      <c r="IQ17" s="188"/>
      <c r="IR17" s="188"/>
      <c r="IS17" s="188"/>
      <c r="IT17" s="188"/>
      <c r="IU17" s="188"/>
      <c r="IV17" s="188"/>
    </row>
    <row r="18" spans="2:256" s="186" customFormat="1">
      <c r="B18" s="113"/>
      <c r="C18" s="215"/>
      <c r="D18" s="114"/>
      <c r="IH18" s="188"/>
      <c r="II18" s="188"/>
      <c r="IJ18" s="188"/>
      <c r="IK18" s="188"/>
      <c r="IL18" s="188"/>
      <c r="IM18" s="188"/>
      <c r="IN18" s="188"/>
      <c r="IO18" s="188"/>
      <c r="IP18" s="188"/>
      <c r="IQ18" s="188"/>
      <c r="IR18" s="188"/>
      <c r="IS18" s="188"/>
      <c r="IT18" s="188"/>
      <c r="IU18" s="188"/>
      <c r="IV18" s="188"/>
    </row>
    <row r="19" spans="2:256" s="186" customFormat="1">
      <c r="B19" s="113"/>
      <c r="C19" s="215"/>
      <c r="D19" s="114"/>
      <c r="IH19" s="188"/>
      <c r="II19" s="188"/>
      <c r="IJ19" s="188"/>
      <c r="IK19" s="188"/>
      <c r="IL19" s="188"/>
      <c r="IM19" s="188"/>
      <c r="IN19" s="188"/>
      <c r="IO19" s="188"/>
      <c r="IP19" s="188"/>
      <c r="IQ19" s="188"/>
      <c r="IR19" s="188"/>
      <c r="IS19" s="188"/>
      <c r="IT19" s="188"/>
      <c r="IU19" s="188"/>
      <c r="IV19" s="188"/>
    </row>
    <row r="20" spans="2:256" s="186" customFormat="1">
      <c r="B20" s="113"/>
      <c r="C20" s="215"/>
      <c r="D20" s="114"/>
      <c r="IH20" s="188"/>
      <c r="II20" s="188"/>
      <c r="IJ20" s="188"/>
      <c r="IK20" s="188"/>
      <c r="IL20" s="188"/>
      <c r="IM20" s="188"/>
      <c r="IN20" s="188"/>
      <c r="IO20" s="188"/>
      <c r="IP20" s="188"/>
      <c r="IQ20" s="188"/>
      <c r="IR20" s="188"/>
      <c r="IS20" s="188"/>
      <c r="IT20" s="188"/>
      <c r="IU20" s="188"/>
      <c r="IV20" s="188"/>
    </row>
    <row r="21" spans="2:256" s="186" customFormat="1">
      <c r="B21" s="113"/>
      <c r="C21" s="215"/>
      <c r="D21" s="114"/>
      <c r="IH21" s="188"/>
      <c r="II21" s="188"/>
      <c r="IJ21" s="188"/>
      <c r="IK21" s="188"/>
      <c r="IL21" s="188"/>
      <c r="IM21" s="188"/>
      <c r="IN21" s="188"/>
      <c r="IO21" s="188"/>
      <c r="IP21" s="188"/>
      <c r="IQ21" s="188"/>
      <c r="IR21" s="188"/>
      <c r="IS21" s="188"/>
      <c r="IT21" s="188"/>
      <c r="IU21" s="188"/>
      <c r="IV21" s="188"/>
    </row>
    <row r="22" spans="2:256" s="186" customFormat="1">
      <c r="B22" s="113"/>
      <c r="C22" s="215"/>
      <c r="D22" s="114"/>
      <c r="IH22" s="188"/>
      <c r="II22" s="188"/>
      <c r="IJ22" s="188"/>
      <c r="IK22" s="188"/>
      <c r="IL22" s="188"/>
      <c r="IM22" s="188"/>
      <c r="IN22" s="188"/>
      <c r="IO22" s="188"/>
      <c r="IP22" s="188"/>
      <c r="IQ22" s="188"/>
      <c r="IR22" s="188"/>
      <c r="IS22" s="188"/>
      <c r="IT22" s="188"/>
      <c r="IU22" s="188"/>
      <c r="IV22" s="188"/>
    </row>
    <row r="23" spans="2:256" s="186" customFormat="1">
      <c r="B23" s="113"/>
      <c r="C23" s="215"/>
      <c r="D23" s="114"/>
      <c r="IH23" s="188"/>
      <c r="II23" s="188"/>
      <c r="IJ23" s="188"/>
      <c r="IK23" s="188"/>
      <c r="IL23" s="188"/>
      <c r="IM23" s="188"/>
      <c r="IN23" s="188"/>
      <c r="IO23" s="188"/>
      <c r="IP23" s="188"/>
      <c r="IQ23" s="188"/>
      <c r="IR23" s="188"/>
      <c r="IS23" s="188"/>
      <c r="IT23" s="188"/>
      <c r="IU23" s="188"/>
      <c r="IV23" s="188"/>
    </row>
    <row r="24" spans="2:256" s="186" customFormat="1">
      <c r="B24" s="113"/>
      <c r="C24" s="215"/>
      <c r="D24" s="114"/>
      <c r="IH24" s="188"/>
      <c r="II24" s="188"/>
      <c r="IJ24" s="188"/>
      <c r="IK24" s="188"/>
      <c r="IL24" s="188"/>
      <c r="IM24" s="188"/>
      <c r="IN24" s="188"/>
      <c r="IO24" s="188"/>
      <c r="IP24" s="188"/>
      <c r="IQ24" s="188"/>
      <c r="IR24" s="188"/>
      <c r="IS24" s="188"/>
      <c r="IT24" s="188"/>
      <c r="IU24" s="188"/>
      <c r="IV24" s="188"/>
    </row>
    <row r="25" spans="2:256" s="186" customFormat="1">
      <c r="B25" s="113"/>
      <c r="C25" s="215"/>
      <c r="D25" s="114"/>
      <c r="IH25" s="188"/>
      <c r="II25" s="188"/>
      <c r="IJ25" s="188"/>
      <c r="IK25" s="188"/>
      <c r="IL25" s="188"/>
      <c r="IM25" s="188"/>
      <c r="IN25" s="188"/>
      <c r="IO25" s="188"/>
      <c r="IP25" s="188"/>
      <c r="IQ25" s="188"/>
      <c r="IR25" s="188"/>
      <c r="IS25" s="188"/>
      <c r="IT25" s="188"/>
      <c r="IU25" s="188"/>
      <c r="IV25" s="188"/>
    </row>
    <row r="26" spans="2:256" s="186" customFormat="1">
      <c r="B26" s="113"/>
      <c r="C26" s="215"/>
      <c r="D26" s="114"/>
      <c r="IH26" s="188"/>
      <c r="II26" s="188"/>
      <c r="IJ26" s="188"/>
      <c r="IK26" s="188"/>
      <c r="IL26" s="188"/>
      <c r="IM26" s="188"/>
      <c r="IN26" s="188"/>
      <c r="IO26" s="188"/>
      <c r="IP26" s="188"/>
      <c r="IQ26" s="188"/>
      <c r="IR26" s="188"/>
      <c r="IS26" s="188"/>
      <c r="IT26" s="188"/>
      <c r="IU26" s="188"/>
      <c r="IV26" s="188"/>
    </row>
    <row r="27" spans="2:256" s="186" customFormat="1">
      <c r="B27" s="113"/>
      <c r="C27" s="215"/>
      <c r="D27" s="114"/>
      <c r="IH27" s="188"/>
      <c r="II27" s="188"/>
      <c r="IJ27" s="188"/>
      <c r="IK27" s="188"/>
      <c r="IL27" s="188"/>
      <c r="IM27" s="188"/>
      <c r="IN27" s="188"/>
      <c r="IO27" s="188"/>
      <c r="IP27" s="188"/>
      <c r="IQ27" s="188"/>
      <c r="IR27" s="188"/>
      <c r="IS27" s="188"/>
      <c r="IT27" s="188"/>
      <c r="IU27" s="188"/>
      <c r="IV27" s="188"/>
    </row>
    <row r="28" spans="2:256" s="186" customFormat="1">
      <c r="B28" s="113"/>
      <c r="C28" s="215"/>
      <c r="D28" s="114"/>
      <c r="IH28" s="188"/>
      <c r="II28" s="188"/>
      <c r="IJ28" s="188"/>
      <c r="IK28" s="188"/>
      <c r="IL28" s="188"/>
      <c r="IM28" s="188"/>
      <c r="IN28" s="188"/>
      <c r="IO28" s="188"/>
      <c r="IP28" s="188"/>
      <c r="IQ28" s="188"/>
      <c r="IR28" s="188"/>
      <c r="IS28" s="188"/>
      <c r="IT28" s="188"/>
      <c r="IU28" s="188"/>
      <c r="IV28" s="188"/>
    </row>
    <row r="29" spans="2:256" s="186" customFormat="1">
      <c r="B29" s="113"/>
      <c r="C29" s="215"/>
      <c r="D29" s="114"/>
      <c r="IH29" s="188"/>
      <c r="II29" s="188"/>
      <c r="IJ29" s="188"/>
      <c r="IK29" s="188"/>
      <c r="IL29" s="188"/>
      <c r="IM29" s="188"/>
      <c r="IN29" s="188"/>
      <c r="IO29" s="188"/>
      <c r="IP29" s="188"/>
      <c r="IQ29" s="188"/>
      <c r="IR29" s="188"/>
      <c r="IS29" s="188"/>
      <c r="IT29" s="188"/>
      <c r="IU29" s="188"/>
      <c r="IV29" s="188"/>
    </row>
    <row r="30" spans="2:256" s="186" customFormat="1">
      <c r="B30" s="113"/>
      <c r="C30" s="215"/>
      <c r="D30" s="114"/>
      <c r="IH30" s="188"/>
      <c r="II30" s="188"/>
      <c r="IJ30" s="188"/>
      <c r="IK30" s="188"/>
      <c r="IL30" s="188"/>
      <c r="IM30" s="188"/>
      <c r="IN30" s="188"/>
      <c r="IO30" s="188"/>
      <c r="IP30" s="188"/>
      <c r="IQ30" s="188"/>
      <c r="IR30" s="188"/>
      <c r="IS30" s="188"/>
      <c r="IT30" s="188"/>
      <c r="IU30" s="188"/>
      <c r="IV30" s="188"/>
    </row>
    <row r="31" spans="2:256" s="186" customFormat="1">
      <c r="B31" s="113"/>
      <c r="C31" s="215"/>
      <c r="D31" s="114"/>
      <c r="IH31" s="188"/>
      <c r="II31" s="188"/>
      <c r="IJ31" s="188"/>
      <c r="IK31" s="188"/>
      <c r="IL31" s="188"/>
      <c r="IM31" s="188"/>
      <c r="IN31" s="188"/>
      <c r="IO31" s="188"/>
      <c r="IP31" s="188"/>
      <c r="IQ31" s="188"/>
      <c r="IR31" s="188"/>
      <c r="IS31" s="188"/>
      <c r="IT31" s="188"/>
      <c r="IU31" s="188"/>
      <c r="IV31" s="188"/>
    </row>
    <row r="32" spans="2:256" s="186" customFormat="1">
      <c r="B32" s="113"/>
      <c r="C32" s="215"/>
      <c r="D32" s="114"/>
      <c r="IH32" s="188"/>
      <c r="II32" s="188"/>
      <c r="IJ32" s="188"/>
      <c r="IK32" s="188"/>
      <c r="IL32" s="188"/>
      <c r="IM32" s="188"/>
      <c r="IN32" s="188"/>
      <c r="IO32" s="188"/>
      <c r="IP32" s="188"/>
      <c r="IQ32" s="188"/>
      <c r="IR32" s="188"/>
      <c r="IS32" s="188"/>
      <c r="IT32" s="188"/>
      <c r="IU32" s="188"/>
      <c r="IV32" s="188"/>
    </row>
    <row r="33" spans="2:256" s="186" customFormat="1">
      <c r="B33" s="113"/>
      <c r="C33" s="215"/>
      <c r="D33" s="114"/>
      <c r="IH33" s="188"/>
      <c r="II33" s="188"/>
      <c r="IJ33" s="188"/>
      <c r="IK33" s="188"/>
      <c r="IL33" s="188"/>
      <c r="IM33" s="188"/>
      <c r="IN33" s="188"/>
      <c r="IO33" s="188"/>
      <c r="IP33" s="188"/>
      <c r="IQ33" s="188"/>
      <c r="IR33" s="188"/>
      <c r="IS33" s="188"/>
      <c r="IT33" s="188"/>
      <c r="IU33" s="188"/>
      <c r="IV33" s="188"/>
    </row>
    <row r="34" spans="2:256" s="186" customFormat="1">
      <c r="B34" s="113"/>
      <c r="C34" s="215"/>
      <c r="D34" s="114"/>
      <c r="IH34" s="188"/>
      <c r="II34" s="188"/>
      <c r="IJ34" s="188"/>
      <c r="IK34" s="188"/>
      <c r="IL34" s="188"/>
      <c r="IM34" s="188"/>
      <c r="IN34" s="188"/>
      <c r="IO34" s="188"/>
      <c r="IP34" s="188"/>
      <c r="IQ34" s="188"/>
      <c r="IR34" s="188"/>
      <c r="IS34" s="188"/>
      <c r="IT34" s="188"/>
      <c r="IU34" s="188"/>
      <c r="IV34" s="188"/>
    </row>
    <row r="35" spans="2:256" s="186" customFormat="1">
      <c r="B35" s="113"/>
      <c r="C35" s="215"/>
      <c r="D35" s="114"/>
      <c r="IH35" s="188"/>
      <c r="II35" s="188"/>
      <c r="IJ35" s="188"/>
      <c r="IK35" s="188"/>
      <c r="IL35" s="188"/>
      <c r="IM35" s="188"/>
      <c r="IN35" s="188"/>
      <c r="IO35" s="188"/>
      <c r="IP35" s="188"/>
      <c r="IQ35" s="188"/>
      <c r="IR35" s="188"/>
      <c r="IS35" s="188"/>
      <c r="IT35" s="188"/>
      <c r="IU35" s="188"/>
      <c r="IV35" s="188"/>
    </row>
    <row r="36" spans="2:256" s="186" customFormat="1">
      <c r="B36" s="113"/>
      <c r="C36" s="215"/>
      <c r="D36" s="114"/>
      <c r="IH36" s="188"/>
      <c r="II36" s="188"/>
      <c r="IJ36" s="188"/>
      <c r="IK36" s="188"/>
      <c r="IL36" s="188"/>
      <c r="IM36" s="188"/>
      <c r="IN36" s="188"/>
      <c r="IO36" s="188"/>
      <c r="IP36" s="188"/>
      <c r="IQ36" s="188"/>
      <c r="IR36" s="188"/>
      <c r="IS36" s="188"/>
      <c r="IT36" s="188"/>
      <c r="IU36" s="188"/>
      <c r="IV36" s="188"/>
    </row>
    <row r="37" spans="2:256" s="186" customFormat="1">
      <c r="B37" s="113"/>
      <c r="C37" s="215"/>
      <c r="D37" s="114"/>
      <c r="IH37" s="188"/>
      <c r="II37" s="188"/>
      <c r="IJ37" s="188"/>
      <c r="IK37" s="188"/>
      <c r="IL37" s="188"/>
      <c r="IM37" s="188"/>
      <c r="IN37" s="188"/>
      <c r="IO37" s="188"/>
      <c r="IP37" s="188"/>
      <c r="IQ37" s="188"/>
      <c r="IR37" s="188"/>
      <c r="IS37" s="188"/>
      <c r="IT37" s="188"/>
      <c r="IU37" s="188"/>
      <c r="IV37" s="188"/>
    </row>
    <row r="38" spans="2:256" s="186" customFormat="1">
      <c r="B38" s="113"/>
      <c r="C38" s="215"/>
      <c r="D38" s="114"/>
      <c r="IH38" s="188"/>
      <c r="II38" s="188"/>
      <c r="IJ38" s="188"/>
      <c r="IK38" s="188"/>
      <c r="IL38" s="188"/>
      <c r="IM38" s="188"/>
      <c r="IN38" s="188"/>
      <c r="IO38" s="188"/>
      <c r="IP38" s="188"/>
      <c r="IQ38" s="188"/>
      <c r="IR38" s="188"/>
      <c r="IS38" s="188"/>
      <c r="IT38" s="188"/>
      <c r="IU38" s="188"/>
      <c r="IV38" s="188"/>
    </row>
    <row r="39" spans="2:256" s="186" customFormat="1">
      <c r="B39" s="113"/>
      <c r="C39" s="215"/>
      <c r="D39" s="114"/>
      <c r="IH39" s="188"/>
      <c r="II39" s="188"/>
      <c r="IJ39" s="188"/>
      <c r="IK39" s="188"/>
      <c r="IL39" s="188"/>
      <c r="IM39" s="188"/>
      <c r="IN39" s="188"/>
      <c r="IO39" s="188"/>
      <c r="IP39" s="188"/>
      <c r="IQ39" s="188"/>
      <c r="IR39" s="188"/>
      <c r="IS39" s="188"/>
      <c r="IT39" s="188"/>
      <c r="IU39" s="188"/>
      <c r="IV39" s="188"/>
    </row>
    <row r="40" spans="2:256" s="186" customFormat="1">
      <c r="B40" s="113"/>
      <c r="C40" s="215"/>
      <c r="D40" s="114"/>
      <c r="IH40" s="188"/>
      <c r="II40" s="188"/>
      <c r="IJ40" s="188"/>
      <c r="IK40" s="188"/>
      <c r="IL40" s="188"/>
      <c r="IM40" s="188"/>
      <c r="IN40" s="188"/>
      <c r="IO40" s="188"/>
      <c r="IP40" s="188"/>
      <c r="IQ40" s="188"/>
      <c r="IR40" s="188"/>
      <c r="IS40" s="188"/>
      <c r="IT40" s="188"/>
      <c r="IU40" s="188"/>
      <c r="IV40" s="188"/>
    </row>
    <row r="41" spans="2:256" s="186" customFormat="1">
      <c r="B41" s="113"/>
      <c r="C41" s="215"/>
      <c r="D41" s="114"/>
      <c r="IH41" s="188"/>
      <c r="II41" s="188"/>
      <c r="IJ41" s="188"/>
      <c r="IK41" s="188"/>
      <c r="IL41" s="188"/>
      <c r="IM41" s="188"/>
      <c r="IN41" s="188"/>
      <c r="IO41" s="188"/>
      <c r="IP41" s="188"/>
      <c r="IQ41" s="188"/>
      <c r="IR41" s="188"/>
      <c r="IS41" s="188"/>
      <c r="IT41" s="188"/>
      <c r="IU41" s="188"/>
      <c r="IV41" s="188"/>
    </row>
    <row r="42" spans="2:256" s="186" customFormat="1">
      <c r="B42" s="113"/>
      <c r="C42" s="215"/>
      <c r="D42" s="114"/>
      <c r="IH42" s="188"/>
      <c r="II42" s="188"/>
      <c r="IJ42" s="188"/>
      <c r="IK42" s="188"/>
      <c r="IL42" s="188"/>
      <c r="IM42" s="188"/>
      <c r="IN42" s="188"/>
      <c r="IO42" s="188"/>
      <c r="IP42" s="188"/>
      <c r="IQ42" s="188"/>
      <c r="IR42" s="188"/>
      <c r="IS42" s="188"/>
      <c r="IT42" s="188"/>
      <c r="IU42" s="188"/>
      <c r="IV42" s="188"/>
    </row>
    <row r="43" spans="2:256" s="186" customFormat="1">
      <c r="B43" s="113"/>
      <c r="C43" s="215"/>
      <c r="D43" s="114"/>
      <c r="IH43" s="188"/>
      <c r="II43" s="188"/>
      <c r="IJ43" s="188"/>
      <c r="IK43" s="188"/>
      <c r="IL43" s="188"/>
      <c r="IM43" s="188"/>
      <c r="IN43" s="188"/>
      <c r="IO43" s="188"/>
      <c r="IP43" s="188"/>
      <c r="IQ43" s="188"/>
      <c r="IR43" s="188"/>
      <c r="IS43" s="188"/>
      <c r="IT43" s="188"/>
      <c r="IU43" s="188"/>
      <c r="IV43" s="188"/>
    </row>
    <row r="44" spans="2:256" s="186" customFormat="1">
      <c r="B44" s="113"/>
      <c r="C44" s="215"/>
      <c r="D44" s="114"/>
      <c r="IH44" s="188"/>
      <c r="II44" s="188"/>
      <c r="IJ44" s="188"/>
      <c r="IK44" s="188"/>
      <c r="IL44" s="188"/>
      <c r="IM44" s="188"/>
      <c r="IN44" s="188"/>
      <c r="IO44" s="188"/>
      <c r="IP44" s="188"/>
      <c r="IQ44" s="188"/>
      <c r="IR44" s="188"/>
      <c r="IS44" s="188"/>
      <c r="IT44" s="188"/>
      <c r="IU44" s="188"/>
      <c r="IV44" s="188"/>
    </row>
    <row r="45" spans="2:256" s="186" customFormat="1">
      <c r="B45" s="113"/>
      <c r="C45" s="215"/>
      <c r="D45" s="114"/>
      <c r="IH45" s="188"/>
      <c r="II45" s="188"/>
      <c r="IJ45" s="188"/>
      <c r="IK45" s="188"/>
      <c r="IL45" s="188"/>
      <c r="IM45" s="188"/>
      <c r="IN45" s="188"/>
      <c r="IO45" s="188"/>
      <c r="IP45" s="188"/>
      <c r="IQ45" s="188"/>
      <c r="IR45" s="188"/>
      <c r="IS45" s="188"/>
      <c r="IT45" s="188"/>
      <c r="IU45" s="188"/>
      <c r="IV45" s="188"/>
    </row>
    <row r="46" spans="2:256" s="186" customFormat="1">
      <c r="B46" s="113"/>
      <c r="C46" s="215"/>
      <c r="D46" s="114"/>
      <c r="IH46" s="188"/>
      <c r="II46" s="188"/>
      <c r="IJ46" s="188"/>
      <c r="IK46" s="188"/>
      <c r="IL46" s="188"/>
      <c r="IM46" s="188"/>
      <c r="IN46" s="188"/>
      <c r="IO46" s="188"/>
      <c r="IP46" s="188"/>
      <c r="IQ46" s="188"/>
      <c r="IR46" s="188"/>
      <c r="IS46" s="188"/>
      <c r="IT46" s="188"/>
      <c r="IU46" s="188"/>
      <c r="IV46" s="188"/>
    </row>
    <row r="47" spans="2:256" s="186" customFormat="1">
      <c r="B47" s="113"/>
      <c r="C47" s="215"/>
      <c r="D47" s="114"/>
      <c r="IH47" s="188"/>
      <c r="II47" s="188"/>
      <c r="IJ47" s="188"/>
      <c r="IK47" s="188"/>
      <c r="IL47" s="188"/>
      <c r="IM47" s="188"/>
      <c r="IN47" s="188"/>
      <c r="IO47" s="188"/>
      <c r="IP47" s="188"/>
      <c r="IQ47" s="188"/>
      <c r="IR47" s="188"/>
      <c r="IS47" s="188"/>
      <c r="IT47" s="188"/>
      <c r="IU47" s="188"/>
      <c r="IV47" s="188"/>
    </row>
    <row r="48" spans="2:256" s="186" customFormat="1">
      <c r="B48" s="113"/>
      <c r="C48" s="215"/>
      <c r="D48" s="114"/>
      <c r="IH48" s="188"/>
      <c r="II48" s="188"/>
      <c r="IJ48" s="188"/>
      <c r="IK48" s="188"/>
      <c r="IL48" s="188"/>
      <c r="IM48" s="188"/>
      <c r="IN48" s="188"/>
      <c r="IO48" s="188"/>
      <c r="IP48" s="188"/>
      <c r="IQ48" s="188"/>
      <c r="IR48" s="188"/>
      <c r="IS48" s="188"/>
      <c r="IT48" s="188"/>
      <c r="IU48" s="188"/>
      <c r="IV48" s="188"/>
    </row>
    <row r="49" spans="2:256" s="186" customFormat="1">
      <c r="B49" s="113"/>
      <c r="C49" s="215"/>
      <c r="D49" s="114"/>
      <c r="IH49" s="188"/>
      <c r="II49" s="188"/>
      <c r="IJ49" s="188"/>
      <c r="IK49" s="188"/>
      <c r="IL49" s="188"/>
      <c r="IM49" s="188"/>
      <c r="IN49" s="188"/>
      <c r="IO49" s="188"/>
      <c r="IP49" s="188"/>
      <c r="IQ49" s="188"/>
      <c r="IR49" s="188"/>
      <c r="IS49" s="188"/>
      <c r="IT49" s="188"/>
      <c r="IU49" s="188"/>
      <c r="IV49" s="188"/>
    </row>
    <row r="50" spans="2:256" s="186" customFormat="1">
      <c r="B50" s="113"/>
      <c r="C50" s="215"/>
      <c r="D50" s="114"/>
      <c r="IH50" s="188"/>
      <c r="II50" s="188"/>
      <c r="IJ50" s="188"/>
      <c r="IK50" s="188"/>
      <c r="IL50" s="188"/>
      <c r="IM50" s="188"/>
      <c r="IN50" s="188"/>
      <c r="IO50" s="188"/>
      <c r="IP50" s="188"/>
      <c r="IQ50" s="188"/>
      <c r="IR50" s="188"/>
      <c r="IS50" s="188"/>
      <c r="IT50" s="188"/>
      <c r="IU50" s="188"/>
      <c r="IV50" s="188"/>
    </row>
    <row r="51" spans="2:256" s="186" customFormat="1">
      <c r="B51" s="113"/>
      <c r="C51" s="215"/>
      <c r="D51" s="114"/>
      <c r="IH51" s="188"/>
      <c r="II51" s="188"/>
      <c r="IJ51" s="188"/>
      <c r="IK51" s="188"/>
      <c r="IL51" s="188"/>
      <c r="IM51" s="188"/>
      <c r="IN51" s="188"/>
      <c r="IO51" s="188"/>
      <c r="IP51" s="188"/>
      <c r="IQ51" s="188"/>
      <c r="IR51" s="188"/>
      <c r="IS51" s="188"/>
      <c r="IT51" s="188"/>
      <c r="IU51" s="188"/>
      <c r="IV51" s="188"/>
    </row>
    <row r="52" spans="2:256" s="186" customFormat="1">
      <c r="B52" s="113"/>
      <c r="C52" s="215"/>
      <c r="D52" s="114"/>
      <c r="IH52" s="188"/>
      <c r="II52" s="188"/>
      <c r="IJ52" s="188"/>
      <c r="IK52" s="188"/>
      <c r="IL52" s="188"/>
      <c r="IM52" s="188"/>
      <c r="IN52" s="188"/>
      <c r="IO52" s="188"/>
      <c r="IP52" s="188"/>
      <c r="IQ52" s="188"/>
      <c r="IR52" s="188"/>
      <c r="IS52" s="188"/>
      <c r="IT52" s="188"/>
      <c r="IU52" s="188"/>
      <c r="IV52" s="188"/>
    </row>
    <row r="53" spans="2:256" s="186" customFormat="1">
      <c r="B53" s="113"/>
      <c r="C53" s="215"/>
      <c r="D53" s="114"/>
      <c r="IH53" s="188"/>
      <c r="II53" s="188"/>
      <c r="IJ53" s="188"/>
      <c r="IK53" s="188"/>
      <c r="IL53" s="188"/>
      <c r="IM53" s="188"/>
      <c r="IN53" s="188"/>
      <c r="IO53" s="188"/>
      <c r="IP53" s="188"/>
      <c r="IQ53" s="188"/>
      <c r="IR53" s="188"/>
      <c r="IS53" s="188"/>
      <c r="IT53" s="188"/>
      <c r="IU53" s="188"/>
      <c r="IV53" s="188"/>
    </row>
    <row r="54" spans="2:256" s="186" customFormat="1">
      <c r="B54" s="113"/>
      <c r="C54" s="215"/>
      <c r="D54" s="114"/>
      <c r="IH54" s="188"/>
      <c r="II54" s="188"/>
      <c r="IJ54" s="188"/>
      <c r="IK54" s="188"/>
      <c r="IL54" s="188"/>
      <c r="IM54" s="188"/>
      <c r="IN54" s="188"/>
      <c r="IO54" s="188"/>
      <c r="IP54" s="188"/>
      <c r="IQ54" s="188"/>
      <c r="IR54" s="188"/>
      <c r="IS54" s="188"/>
      <c r="IT54" s="188"/>
      <c r="IU54" s="188"/>
      <c r="IV54" s="188"/>
    </row>
    <row r="55" spans="2:256" s="186" customFormat="1">
      <c r="B55" s="113"/>
      <c r="C55" s="215"/>
      <c r="D55" s="114"/>
      <c r="IH55" s="188"/>
      <c r="II55" s="188"/>
      <c r="IJ55" s="188"/>
      <c r="IK55" s="188"/>
      <c r="IL55" s="188"/>
      <c r="IM55" s="188"/>
      <c r="IN55" s="188"/>
      <c r="IO55" s="188"/>
      <c r="IP55" s="188"/>
      <c r="IQ55" s="188"/>
      <c r="IR55" s="188"/>
      <c r="IS55" s="188"/>
      <c r="IT55" s="188"/>
      <c r="IU55" s="188"/>
      <c r="IV55" s="188"/>
    </row>
    <row r="56" spans="2:256" s="186" customFormat="1">
      <c r="B56" s="113"/>
      <c r="C56" s="215"/>
      <c r="D56" s="114"/>
      <c r="IH56" s="188"/>
      <c r="II56" s="188"/>
      <c r="IJ56" s="188"/>
      <c r="IK56" s="188"/>
      <c r="IL56" s="188"/>
      <c r="IM56" s="188"/>
      <c r="IN56" s="188"/>
      <c r="IO56" s="188"/>
      <c r="IP56" s="188"/>
      <c r="IQ56" s="188"/>
      <c r="IR56" s="188"/>
      <c r="IS56" s="188"/>
      <c r="IT56" s="188"/>
      <c r="IU56" s="188"/>
      <c r="IV56" s="188"/>
    </row>
    <row r="57" spans="2:256" s="186" customFormat="1">
      <c r="B57" s="113"/>
      <c r="C57" s="215"/>
      <c r="D57" s="114"/>
      <c r="IH57" s="188"/>
      <c r="II57" s="188"/>
      <c r="IJ57" s="188"/>
      <c r="IK57" s="188"/>
      <c r="IL57" s="188"/>
      <c r="IM57" s="188"/>
      <c r="IN57" s="188"/>
      <c r="IO57" s="188"/>
      <c r="IP57" s="188"/>
      <c r="IQ57" s="188"/>
      <c r="IR57" s="188"/>
      <c r="IS57" s="188"/>
      <c r="IT57" s="188"/>
      <c r="IU57" s="188"/>
      <c r="IV57" s="188"/>
    </row>
    <row r="58" spans="2:256" s="186" customFormat="1">
      <c r="B58" s="113"/>
      <c r="C58" s="215"/>
      <c r="D58" s="114"/>
      <c r="IH58" s="188"/>
      <c r="II58" s="188"/>
      <c r="IJ58" s="188"/>
      <c r="IK58" s="188"/>
      <c r="IL58" s="188"/>
      <c r="IM58" s="188"/>
      <c r="IN58" s="188"/>
      <c r="IO58" s="188"/>
      <c r="IP58" s="188"/>
      <c r="IQ58" s="188"/>
      <c r="IR58" s="188"/>
      <c r="IS58" s="188"/>
      <c r="IT58" s="188"/>
      <c r="IU58" s="188"/>
      <c r="IV58" s="188"/>
    </row>
    <row r="59" spans="2:256" s="186" customFormat="1">
      <c r="B59" s="113"/>
      <c r="C59" s="215"/>
      <c r="D59" s="114"/>
      <c r="IH59" s="188"/>
      <c r="II59" s="188"/>
      <c r="IJ59" s="188"/>
      <c r="IK59" s="188"/>
      <c r="IL59" s="188"/>
      <c r="IM59" s="188"/>
      <c r="IN59" s="188"/>
      <c r="IO59" s="188"/>
      <c r="IP59" s="188"/>
      <c r="IQ59" s="188"/>
      <c r="IR59" s="188"/>
      <c r="IS59" s="188"/>
      <c r="IT59" s="188"/>
      <c r="IU59" s="188"/>
      <c r="IV59" s="188"/>
    </row>
    <row r="60" spans="2:256" s="186" customFormat="1">
      <c r="B60" s="113"/>
      <c r="C60" s="215"/>
      <c r="D60" s="114"/>
      <c r="IH60" s="188"/>
      <c r="II60" s="188"/>
      <c r="IJ60" s="188"/>
      <c r="IK60" s="188"/>
      <c r="IL60" s="188"/>
      <c r="IM60" s="188"/>
      <c r="IN60" s="188"/>
      <c r="IO60" s="188"/>
      <c r="IP60" s="188"/>
      <c r="IQ60" s="188"/>
      <c r="IR60" s="188"/>
      <c r="IS60" s="188"/>
      <c r="IT60" s="188"/>
      <c r="IU60" s="188"/>
      <c r="IV60" s="188"/>
    </row>
    <row r="61" spans="2:256" s="186" customFormat="1">
      <c r="B61" s="113"/>
      <c r="C61" s="215"/>
      <c r="D61" s="114"/>
      <c r="IH61" s="188"/>
      <c r="II61" s="188"/>
      <c r="IJ61" s="188"/>
      <c r="IK61" s="188"/>
      <c r="IL61" s="188"/>
      <c r="IM61" s="188"/>
      <c r="IN61" s="188"/>
      <c r="IO61" s="188"/>
      <c r="IP61" s="188"/>
      <c r="IQ61" s="188"/>
      <c r="IR61" s="188"/>
      <c r="IS61" s="188"/>
      <c r="IT61" s="188"/>
      <c r="IU61" s="188"/>
      <c r="IV61" s="188"/>
    </row>
    <row r="62" spans="2:256" s="186" customFormat="1">
      <c r="B62" s="113"/>
      <c r="C62" s="215"/>
      <c r="D62" s="114"/>
      <c r="IH62" s="188"/>
      <c r="II62" s="188"/>
      <c r="IJ62" s="188"/>
      <c r="IK62" s="188"/>
      <c r="IL62" s="188"/>
      <c r="IM62" s="188"/>
      <c r="IN62" s="188"/>
      <c r="IO62" s="188"/>
      <c r="IP62" s="188"/>
      <c r="IQ62" s="188"/>
      <c r="IR62" s="188"/>
      <c r="IS62" s="188"/>
      <c r="IT62" s="188"/>
      <c r="IU62" s="188"/>
      <c r="IV62" s="188"/>
    </row>
    <row r="63" spans="2:256" s="186" customFormat="1">
      <c r="B63" s="113"/>
      <c r="C63" s="215"/>
      <c r="D63" s="114"/>
      <c r="IH63" s="188"/>
      <c r="II63" s="188"/>
      <c r="IJ63" s="188"/>
      <c r="IK63" s="188"/>
      <c r="IL63" s="188"/>
      <c r="IM63" s="188"/>
      <c r="IN63" s="188"/>
      <c r="IO63" s="188"/>
      <c r="IP63" s="188"/>
      <c r="IQ63" s="188"/>
      <c r="IR63" s="188"/>
      <c r="IS63" s="188"/>
      <c r="IT63" s="188"/>
      <c r="IU63" s="188"/>
      <c r="IV63" s="188"/>
    </row>
    <row r="64" spans="2:256" s="186" customFormat="1">
      <c r="B64" s="113"/>
      <c r="C64" s="215"/>
      <c r="D64" s="114"/>
      <c r="IH64" s="188"/>
      <c r="II64" s="188"/>
      <c r="IJ64" s="188"/>
      <c r="IK64" s="188"/>
      <c r="IL64" s="188"/>
      <c r="IM64" s="188"/>
      <c r="IN64" s="188"/>
      <c r="IO64" s="188"/>
      <c r="IP64" s="188"/>
      <c r="IQ64" s="188"/>
      <c r="IR64" s="188"/>
      <c r="IS64" s="188"/>
      <c r="IT64" s="188"/>
      <c r="IU64" s="188"/>
      <c r="IV64" s="188"/>
    </row>
    <row r="65" spans="2:256" s="186" customFormat="1">
      <c r="B65" s="113"/>
      <c r="C65" s="215"/>
      <c r="D65" s="114"/>
      <c r="IH65" s="188"/>
      <c r="II65" s="188"/>
      <c r="IJ65" s="188"/>
      <c r="IK65" s="188"/>
      <c r="IL65" s="188"/>
      <c r="IM65" s="188"/>
      <c r="IN65" s="188"/>
      <c r="IO65" s="188"/>
      <c r="IP65" s="188"/>
      <c r="IQ65" s="188"/>
      <c r="IR65" s="188"/>
      <c r="IS65" s="188"/>
      <c r="IT65" s="188"/>
      <c r="IU65" s="188"/>
      <c r="IV65" s="188"/>
    </row>
    <row r="66" spans="2:256" s="186" customFormat="1">
      <c r="B66" s="113"/>
      <c r="C66" s="215"/>
      <c r="D66" s="114"/>
      <c r="IH66" s="188"/>
      <c r="II66" s="188"/>
      <c r="IJ66" s="188"/>
      <c r="IK66" s="188"/>
      <c r="IL66" s="188"/>
      <c r="IM66" s="188"/>
      <c r="IN66" s="188"/>
      <c r="IO66" s="188"/>
      <c r="IP66" s="188"/>
      <c r="IQ66" s="188"/>
      <c r="IR66" s="188"/>
      <c r="IS66" s="188"/>
      <c r="IT66" s="188"/>
      <c r="IU66" s="188"/>
      <c r="IV66" s="188"/>
    </row>
    <row r="67" spans="2:256" s="186" customFormat="1">
      <c r="B67" s="113"/>
      <c r="C67" s="215"/>
      <c r="D67" s="114"/>
      <c r="IH67" s="188"/>
      <c r="II67" s="188"/>
      <c r="IJ67" s="188"/>
      <c r="IK67" s="188"/>
      <c r="IL67" s="188"/>
      <c r="IM67" s="188"/>
      <c r="IN67" s="188"/>
      <c r="IO67" s="188"/>
      <c r="IP67" s="188"/>
      <c r="IQ67" s="188"/>
      <c r="IR67" s="188"/>
      <c r="IS67" s="188"/>
      <c r="IT67" s="188"/>
      <c r="IU67" s="188"/>
      <c r="IV67" s="188"/>
    </row>
    <row r="68" spans="2:256" s="186" customFormat="1">
      <c r="B68" s="113"/>
      <c r="C68" s="215"/>
      <c r="D68" s="114"/>
      <c r="IH68" s="188"/>
      <c r="II68" s="188"/>
      <c r="IJ68" s="188"/>
      <c r="IK68" s="188"/>
      <c r="IL68" s="188"/>
      <c r="IM68" s="188"/>
      <c r="IN68" s="188"/>
      <c r="IO68" s="188"/>
      <c r="IP68" s="188"/>
      <c r="IQ68" s="188"/>
      <c r="IR68" s="188"/>
      <c r="IS68" s="188"/>
      <c r="IT68" s="188"/>
      <c r="IU68" s="188"/>
      <c r="IV68" s="188"/>
    </row>
    <row r="69" spans="2:256" s="186" customFormat="1">
      <c r="B69" s="113"/>
      <c r="C69" s="215"/>
      <c r="D69" s="114"/>
      <c r="IH69" s="188"/>
      <c r="II69" s="188"/>
      <c r="IJ69" s="188"/>
      <c r="IK69" s="188"/>
      <c r="IL69" s="188"/>
      <c r="IM69" s="188"/>
      <c r="IN69" s="188"/>
      <c r="IO69" s="188"/>
      <c r="IP69" s="188"/>
      <c r="IQ69" s="188"/>
      <c r="IR69" s="188"/>
      <c r="IS69" s="188"/>
      <c r="IT69" s="188"/>
      <c r="IU69" s="188"/>
      <c r="IV69" s="188"/>
    </row>
    <row r="70" spans="2:256" s="186" customFormat="1">
      <c r="B70" s="113"/>
      <c r="C70" s="215"/>
      <c r="D70" s="114"/>
      <c r="IH70" s="188"/>
      <c r="II70" s="188"/>
      <c r="IJ70" s="188"/>
      <c r="IK70" s="188"/>
      <c r="IL70" s="188"/>
      <c r="IM70" s="188"/>
      <c r="IN70" s="188"/>
      <c r="IO70" s="188"/>
      <c r="IP70" s="188"/>
      <c r="IQ70" s="188"/>
      <c r="IR70" s="188"/>
      <c r="IS70" s="188"/>
      <c r="IT70" s="188"/>
      <c r="IU70" s="188"/>
      <c r="IV70" s="188"/>
    </row>
    <row r="71" spans="2:256" s="186" customFormat="1">
      <c r="B71" s="113"/>
      <c r="C71" s="215"/>
      <c r="D71" s="114"/>
      <c r="IH71" s="188"/>
      <c r="II71" s="188"/>
      <c r="IJ71" s="188"/>
      <c r="IK71" s="188"/>
      <c r="IL71" s="188"/>
      <c r="IM71" s="188"/>
      <c r="IN71" s="188"/>
      <c r="IO71" s="188"/>
      <c r="IP71" s="188"/>
      <c r="IQ71" s="188"/>
      <c r="IR71" s="188"/>
      <c r="IS71" s="188"/>
      <c r="IT71" s="188"/>
      <c r="IU71" s="188"/>
      <c r="IV71" s="188"/>
    </row>
    <row r="72" spans="2:256" s="186" customFormat="1">
      <c r="B72" s="113"/>
      <c r="C72" s="215"/>
      <c r="D72" s="114"/>
      <c r="IH72" s="188"/>
      <c r="II72" s="188"/>
      <c r="IJ72" s="188"/>
      <c r="IK72" s="188"/>
      <c r="IL72" s="188"/>
      <c r="IM72" s="188"/>
      <c r="IN72" s="188"/>
      <c r="IO72" s="188"/>
      <c r="IP72" s="188"/>
      <c r="IQ72" s="188"/>
      <c r="IR72" s="188"/>
      <c r="IS72" s="188"/>
      <c r="IT72" s="188"/>
      <c r="IU72" s="188"/>
      <c r="IV72" s="188"/>
    </row>
    <row r="73" spans="2:256" s="186" customFormat="1">
      <c r="B73" s="113"/>
      <c r="C73" s="215"/>
      <c r="D73" s="114"/>
      <c r="IH73" s="188"/>
      <c r="II73" s="188"/>
      <c r="IJ73" s="188"/>
      <c r="IK73" s="188"/>
      <c r="IL73" s="188"/>
      <c r="IM73" s="188"/>
      <c r="IN73" s="188"/>
      <c r="IO73" s="188"/>
      <c r="IP73" s="188"/>
      <c r="IQ73" s="188"/>
      <c r="IR73" s="188"/>
      <c r="IS73" s="188"/>
      <c r="IT73" s="188"/>
      <c r="IU73" s="188"/>
      <c r="IV73" s="188"/>
    </row>
    <row r="74" spans="2:256" s="186" customFormat="1">
      <c r="B74" s="113"/>
      <c r="C74" s="215"/>
      <c r="D74" s="114"/>
      <c r="IH74" s="188"/>
      <c r="II74" s="188"/>
      <c r="IJ74" s="188"/>
      <c r="IK74" s="188"/>
      <c r="IL74" s="188"/>
      <c r="IM74" s="188"/>
      <c r="IN74" s="188"/>
      <c r="IO74" s="188"/>
      <c r="IP74" s="188"/>
      <c r="IQ74" s="188"/>
      <c r="IR74" s="188"/>
      <c r="IS74" s="188"/>
      <c r="IT74" s="188"/>
      <c r="IU74" s="188"/>
      <c r="IV74" s="188"/>
    </row>
    <row r="75" spans="2:256" s="186" customFormat="1">
      <c r="B75" s="113"/>
      <c r="C75" s="215"/>
      <c r="D75" s="114"/>
      <c r="IH75" s="188"/>
      <c r="II75" s="188"/>
      <c r="IJ75" s="188"/>
      <c r="IK75" s="188"/>
      <c r="IL75" s="188"/>
      <c r="IM75" s="188"/>
      <c r="IN75" s="188"/>
      <c r="IO75" s="188"/>
      <c r="IP75" s="188"/>
      <c r="IQ75" s="188"/>
      <c r="IR75" s="188"/>
      <c r="IS75" s="188"/>
      <c r="IT75" s="188"/>
      <c r="IU75" s="188"/>
      <c r="IV75" s="188"/>
    </row>
    <row r="76" spans="2:256" s="186" customFormat="1">
      <c r="B76" s="113"/>
      <c r="C76" s="215"/>
      <c r="D76" s="114"/>
      <c r="IH76" s="188"/>
      <c r="II76" s="188"/>
      <c r="IJ76" s="188"/>
      <c r="IK76" s="188"/>
      <c r="IL76" s="188"/>
      <c r="IM76" s="188"/>
      <c r="IN76" s="188"/>
      <c r="IO76" s="188"/>
      <c r="IP76" s="188"/>
      <c r="IQ76" s="188"/>
      <c r="IR76" s="188"/>
      <c r="IS76" s="188"/>
      <c r="IT76" s="188"/>
      <c r="IU76" s="188"/>
      <c r="IV76" s="188"/>
    </row>
    <row r="77" spans="2:256" s="186" customFormat="1">
      <c r="B77" s="113"/>
      <c r="C77" s="215"/>
      <c r="D77" s="114"/>
      <c r="IH77" s="188"/>
      <c r="II77" s="188"/>
      <c r="IJ77" s="188"/>
      <c r="IK77" s="188"/>
      <c r="IL77" s="188"/>
      <c r="IM77" s="188"/>
      <c r="IN77" s="188"/>
      <c r="IO77" s="188"/>
      <c r="IP77" s="188"/>
      <c r="IQ77" s="188"/>
      <c r="IR77" s="188"/>
      <c r="IS77" s="188"/>
      <c r="IT77" s="188"/>
      <c r="IU77" s="188"/>
      <c r="IV77" s="188"/>
    </row>
    <row r="78" spans="2:256" s="186" customFormat="1">
      <c r="B78" s="113"/>
      <c r="C78" s="215"/>
      <c r="D78" s="114"/>
      <c r="IH78" s="188"/>
      <c r="II78" s="188"/>
      <c r="IJ78" s="188"/>
      <c r="IK78" s="188"/>
      <c r="IL78" s="188"/>
      <c r="IM78" s="188"/>
      <c r="IN78" s="188"/>
      <c r="IO78" s="188"/>
      <c r="IP78" s="188"/>
      <c r="IQ78" s="188"/>
      <c r="IR78" s="188"/>
      <c r="IS78" s="188"/>
      <c r="IT78" s="188"/>
      <c r="IU78" s="188"/>
      <c r="IV78" s="188"/>
    </row>
    <row r="79" spans="2:256" s="186" customFormat="1">
      <c r="B79" s="113"/>
      <c r="C79" s="215"/>
      <c r="D79" s="114"/>
      <c r="IH79" s="188"/>
      <c r="II79" s="188"/>
      <c r="IJ79" s="188"/>
      <c r="IK79" s="188"/>
      <c r="IL79" s="188"/>
      <c r="IM79" s="188"/>
      <c r="IN79" s="188"/>
      <c r="IO79" s="188"/>
      <c r="IP79" s="188"/>
      <c r="IQ79" s="188"/>
      <c r="IR79" s="188"/>
      <c r="IS79" s="188"/>
      <c r="IT79" s="188"/>
      <c r="IU79" s="188"/>
      <c r="IV79" s="188"/>
    </row>
    <row r="80" spans="2:256" s="186" customFormat="1">
      <c r="B80" s="113"/>
      <c r="C80" s="215"/>
      <c r="D80" s="114"/>
      <c r="IH80" s="188"/>
      <c r="II80" s="188"/>
      <c r="IJ80" s="188"/>
      <c r="IK80" s="188"/>
      <c r="IL80" s="188"/>
      <c r="IM80" s="188"/>
      <c r="IN80" s="188"/>
      <c r="IO80" s="188"/>
      <c r="IP80" s="188"/>
      <c r="IQ80" s="188"/>
      <c r="IR80" s="188"/>
      <c r="IS80" s="188"/>
      <c r="IT80" s="188"/>
      <c r="IU80" s="188"/>
      <c r="IV80" s="188"/>
    </row>
    <row r="81" spans="2:256" s="186" customFormat="1">
      <c r="B81" s="113"/>
      <c r="C81" s="215"/>
      <c r="D81" s="114"/>
      <c r="IH81" s="188"/>
      <c r="II81" s="188"/>
      <c r="IJ81" s="188"/>
      <c r="IK81" s="188"/>
      <c r="IL81" s="188"/>
      <c r="IM81" s="188"/>
      <c r="IN81" s="188"/>
      <c r="IO81" s="188"/>
      <c r="IP81" s="188"/>
      <c r="IQ81" s="188"/>
      <c r="IR81" s="188"/>
      <c r="IS81" s="188"/>
      <c r="IT81" s="188"/>
      <c r="IU81" s="188"/>
      <c r="IV81" s="188"/>
    </row>
    <row r="82" spans="2:256" s="186" customFormat="1">
      <c r="B82" s="113"/>
      <c r="C82" s="215"/>
      <c r="D82" s="114"/>
      <c r="IH82" s="188"/>
      <c r="II82" s="188"/>
      <c r="IJ82" s="188"/>
      <c r="IK82" s="188"/>
      <c r="IL82" s="188"/>
      <c r="IM82" s="188"/>
      <c r="IN82" s="188"/>
      <c r="IO82" s="188"/>
      <c r="IP82" s="188"/>
      <c r="IQ82" s="188"/>
      <c r="IR82" s="188"/>
      <c r="IS82" s="188"/>
      <c r="IT82" s="188"/>
      <c r="IU82" s="188"/>
      <c r="IV82" s="188"/>
    </row>
    <row r="83" spans="2:256" s="186" customFormat="1">
      <c r="B83" s="113"/>
      <c r="C83" s="215"/>
      <c r="D83" s="114"/>
      <c r="IH83" s="188"/>
      <c r="II83" s="188"/>
      <c r="IJ83" s="188"/>
      <c r="IK83" s="188"/>
      <c r="IL83" s="188"/>
      <c r="IM83" s="188"/>
      <c r="IN83" s="188"/>
      <c r="IO83" s="188"/>
      <c r="IP83" s="188"/>
      <c r="IQ83" s="188"/>
      <c r="IR83" s="188"/>
      <c r="IS83" s="188"/>
      <c r="IT83" s="188"/>
      <c r="IU83" s="188"/>
      <c r="IV83" s="188"/>
    </row>
    <row r="84" spans="2:256" s="186" customFormat="1">
      <c r="B84" s="113"/>
      <c r="C84" s="215"/>
      <c r="D84" s="114"/>
      <c r="IH84" s="188"/>
      <c r="II84" s="188"/>
      <c r="IJ84" s="188"/>
      <c r="IK84" s="188"/>
      <c r="IL84" s="188"/>
      <c r="IM84" s="188"/>
      <c r="IN84" s="188"/>
      <c r="IO84" s="188"/>
      <c r="IP84" s="188"/>
      <c r="IQ84" s="188"/>
      <c r="IR84" s="188"/>
      <c r="IS84" s="188"/>
      <c r="IT84" s="188"/>
      <c r="IU84" s="188"/>
      <c r="IV84" s="188"/>
    </row>
    <row r="85" spans="2:256" s="186" customFormat="1">
      <c r="B85" s="113"/>
      <c r="C85" s="215"/>
      <c r="D85" s="114"/>
      <c r="IH85" s="188"/>
      <c r="II85" s="188"/>
      <c r="IJ85" s="188"/>
      <c r="IK85" s="188"/>
      <c r="IL85" s="188"/>
      <c r="IM85" s="188"/>
      <c r="IN85" s="188"/>
      <c r="IO85" s="188"/>
      <c r="IP85" s="188"/>
      <c r="IQ85" s="188"/>
      <c r="IR85" s="188"/>
      <c r="IS85" s="188"/>
      <c r="IT85" s="188"/>
      <c r="IU85" s="188"/>
      <c r="IV85" s="188"/>
    </row>
    <row r="86" spans="2:256" s="186" customFormat="1">
      <c r="B86" s="113"/>
      <c r="C86" s="215"/>
      <c r="D86" s="114"/>
      <c r="IH86" s="188"/>
      <c r="II86" s="188"/>
      <c r="IJ86" s="188"/>
      <c r="IK86" s="188"/>
      <c r="IL86" s="188"/>
      <c r="IM86" s="188"/>
      <c r="IN86" s="188"/>
      <c r="IO86" s="188"/>
      <c r="IP86" s="188"/>
      <c r="IQ86" s="188"/>
      <c r="IR86" s="188"/>
      <c r="IS86" s="188"/>
      <c r="IT86" s="188"/>
      <c r="IU86" s="188"/>
      <c r="IV86" s="188"/>
    </row>
    <row r="87" spans="2:256" s="186" customFormat="1">
      <c r="B87" s="113"/>
      <c r="C87" s="215"/>
      <c r="D87" s="114"/>
      <c r="IH87" s="188"/>
      <c r="II87" s="188"/>
      <c r="IJ87" s="188"/>
      <c r="IK87" s="188"/>
      <c r="IL87" s="188"/>
      <c r="IM87" s="188"/>
      <c r="IN87" s="188"/>
      <c r="IO87" s="188"/>
      <c r="IP87" s="188"/>
      <c r="IQ87" s="188"/>
      <c r="IR87" s="188"/>
      <c r="IS87" s="188"/>
      <c r="IT87" s="188"/>
      <c r="IU87" s="188"/>
      <c r="IV87" s="188"/>
    </row>
    <row r="88" spans="2:256" s="186" customFormat="1">
      <c r="B88" s="113"/>
      <c r="C88" s="215"/>
      <c r="D88" s="114"/>
      <c r="IH88" s="188"/>
      <c r="II88" s="188"/>
      <c r="IJ88" s="188"/>
      <c r="IK88" s="188"/>
      <c r="IL88" s="188"/>
      <c r="IM88" s="188"/>
      <c r="IN88" s="188"/>
      <c r="IO88" s="188"/>
      <c r="IP88" s="188"/>
      <c r="IQ88" s="188"/>
      <c r="IR88" s="188"/>
      <c r="IS88" s="188"/>
      <c r="IT88" s="188"/>
      <c r="IU88" s="188"/>
      <c r="IV88" s="188"/>
    </row>
    <row r="89" spans="2:256" s="186" customFormat="1">
      <c r="B89" s="113"/>
      <c r="C89" s="215"/>
      <c r="D89" s="114"/>
      <c r="IH89" s="188"/>
      <c r="II89" s="188"/>
      <c r="IJ89" s="188"/>
      <c r="IK89" s="188"/>
      <c r="IL89" s="188"/>
      <c r="IM89" s="188"/>
      <c r="IN89" s="188"/>
      <c r="IO89" s="188"/>
      <c r="IP89" s="188"/>
      <c r="IQ89" s="188"/>
      <c r="IR89" s="188"/>
      <c r="IS89" s="188"/>
      <c r="IT89" s="188"/>
      <c r="IU89" s="188"/>
      <c r="IV89" s="188"/>
    </row>
    <row r="90" spans="2:256" s="186" customFormat="1">
      <c r="B90" s="113"/>
      <c r="C90" s="215"/>
      <c r="D90" s="114"/>
      <c r="IH90" s="188"/>
      <c r="II90" s="188"/>
      <c r="IJ90" s="188"/>
      <c r="IK90" s="188"/>
      <c r="IL90" s="188"/>
      <c r="IM90" s="188"/>
      <c r="IN90" s="188"/>
      <c r="IO90" s="188"/>
      <c r="IP90" s="188"/>
      <c r="IQ90" s="188"/>
      <c r="IR90" s="188"/>
      <c r="IS90" s="188"/>
      <c r="IT90" s="188"/>
      <c r="IU90" s="188"/>
      <c r="IV90" s="188"/>
    </row>
    <row r="91" spans="2:256" s="186" customFormat="1">
      <c r="B91" s="113"/>
      <c r="C91" s="215"/>
      <c r="D91" s="114"/>
      <c r="IH91" s="188"/>
      <c r="II91" s="188"/>
      <c r="IJ91" s="188"/>
      <c r="IK91" s="188"/>
      <c r="IL91" s="188"/>
      <c r="IM91" s="188"/>
      <c r="IN91" s="188"/>
      <c r="IO91" s="188"/>
      <c r="IP91" s="188"/>
      <c r="IQ91" s="188"/>
      <c r="IR91" s="188"/>
      <c r="IS91" s="188"/>
      <c r="IT91" s="188"/>
      <c r="IU91" s="188"/>
      <c r="IV91" s="188"/>
    </row>
    <row r="92" spans="2:256" s="186" customFormat="1">
      <c r="B92" s="113"/>
      <c r="C92" s="215"/>
      <c r="D92" s="114"/>
      <c r="IH92" s="188"/>
      <c r="II92" s="188"/>
      <c r="IJ92" s="188"/>
      <c r="IK92" s="188"/>
      <c r="IL92" s="188"/>
      <c r="IM92" s="188"/>
      <c r="IN92" s="188"/>
      <c r="IO92" s="188"/>
      <c r="IP92" s="188"/>
      <c r="IQ92" s="188"/>
      <c r="IR92" s="188"/>
      <c r="IS92" s="188"/>
      <c r="IT92" s="188"/>
      <c r="IU92" s="188"/>
      <c r="IV92" s="188"/>
    </row>
    <row r="93" spans="2:256" s="186" customFormat="1">
      <c r="B93" s="113"/>
      <c r="C93" s="215"/>
      <c r="D93" s="114"/>
      <c r="IH93" s="188"/>
      <c r="II93" s="188"/>
      <c r="IJ93" s="188"/>
      <c r="IK93" s="188"/>
      <c r="IL93" s="188"/>
      <c r="IM93" s="188"/>
      <c r="IN93" s="188"/>
      <c r="IO93" s="188"/>
      <c r="IP93" s="188"/>
      <c r="IQ93" s="188"/>
      <c r="IR93" s="188"/>
      <c r="IS93" s="188"/>
      <c r="IT93" s="188"/>
      <c r="IU93" s="188"/>
      <c r="IV93" s="188"/>
    </row>
    <row r="94" spans="2:256" s="186" customFormat="1">
      <c r="B94" s="113"/>
      <c r="C94" s="215"/>
      <c r="D94" s="114"/>
      <c r="IH94" s="188"/>
      <c r="II94" s="188"/>
      <c r="IJ94" s="188"/>
      <c r="IK94" s="188"/>
      <c r="IL94" s="188"/>
      <c r="IM94" s="188"/>
      <c r="IN94" s="188"/>
      <c r="IO94" s="188"/>
      <c r="IP94" s="188"/>
      <c r="IQ94" s="188"/>
      <c r="IR94" s="188"/>
      <c r="IS94" s="188"/>
      <c r="IT94" s="188"/>
      <c r="IU94" s="188"/>
      <c r="IV94" s="188"/>
    </row>
    <row r="95" spans="2:256" s="186" customFormat="1">
      <c r="B95" s="113"/>
      <c r="C95" s="215"/>
      <c r="D95" s="114"/>
      <c r="IH95" s="188"/>
      <c r="II95" s="188"/>
      <c r="IJ95" s="188"/>
      <c r="IK95" s="188"/>
      <c r="IL95" s="188"/>
      <c r="IM95" s="188"/>
      <c r="IN95" s="188"/>
      <c r="IO95" s="188"/>
      <c r="IP95" s="188"/>
      <c r="IQ95" s="188"/>
      <c r="IR95" s="188"/>
      <c r="IS95" s="188"/>
      <c r="IT95" s="188"/>
      <c r="IU95" s="188"/>
      <c r="IV95" s="188"/>
    </row>
    <row r="96" spans="2:256" s="186" customFormat="1">
      <c r="B96" s="113"/>
      <c r="C96" s="215"/>
      <c r="D96" s="114"/>
      <c r="IH96" s="188"/>
      <c r="II96" s="188"/>
      <c r="IJ96" s="188"/>
      <c r="IK96" s="188"/>
      <c r="IL96" s="188"/>
      <c r="IM96" s="188"/>
      <c r="IN96" s="188"/>
      <c r="IO96" s="188"/>
      <c r="IP96" s="188"/>
      <c r="IQ96" s="188"/>
      <c r="IR96" s="188"/>
      <c r="IS96" s="188"/>
      <c r="IT96" s="188"/>
      <c r="IU96" s="188"/>
      <c r="IV96" s="188"/>
    </row>
    <row r="97" spans="2:256" s="186" customFormat="1">
      <c r="B97" s="113"/>
      <c r="C97" s="215"/>
      <c r="D97" s="114"/>
      <c r="IH97" s="188"/>
      <c r="II97" s="188"/>
      <c r="IJ97" s="188"/>
      <c r="IK97" s="188"/>
      <c r="IL97" s="188"/>
      <c r="IM97" s="188"/>
      <c r="IN97" s="188"/>
      <c r="IO97" s="188"/>
      <c r="IP97" s="188"/>
      <c r="IQ97" s="188"/>
      <c r="IR97" s="188"/>
      <c r="IS97" s="188"/>
      <c r="IT97" s="188"/>
      <c r="IU97" s="188"/>
      <c r="IV97" s="188"/>
    </row>
    <row r="98" spans="2:256" s="186" customFormat="1">
      <c r="B98" s="113"/>
      <c r="C98" s="215"/>
      <c r="D98" s="114"/>
      <c r="IH98" s="188"/>
      <c r="II98" s="188"/>
      <c r="IJ98" s="188"/>
      <c r="IK98" s="188"/>
      <c r="IL98" s="188"/>
      <c r="IM98" s="188"/>
      <c r="IN98" s="188"/>
      <c r="IO98" s="188"/>
      <c r="IP98" s="188"/>
      <c r="IQ98" s="188"/>
      <c r="IR98" s="188"/>
      <c r="IS98" s="188"/>
      <c r="IT98" s="188"/>
      <c r="IU98" s="188"/>
      <c r="IV98" s="188"/>
    </row>
    <row r="99" spans="2:256" s="186" customFormat="1">
      <c r="B99" s="113"/>
      <c r="C99" s="215"/>
      <c r="D99" s="114"/>
      <c r="IH99" s="188"/>
      <c r="II99" s="188"/>
      <c r="IJ99" s="188"/>
      <c r="IK99" s="188"/>
      <c r="IL99" s="188"/>
      <c r="IM99" s="188"/>
      <c r="IN99" s="188"/>
      <c r="IO99" s="188"/>
      <c r="IP99" s="188"/>
      <c r="IQ99" s="188"/>
      <c r="IR99" s="188"/>
      <c r="IS99" s="188"/>
      <c r="IT99" s="188"/>
      <c r="IU99" s="188"/>
      <c r="IV99" s="188"/>
    </row>
    <row r="100" spans="2:256" s="186" customFormat="1">
      <c r="B100" s="113"/>
      <c r="C100" s="215"/>
      <c r="D100" s="114"/>
      <c r="IH100" s="188"/>
      <c r="II100" s="188"/>
      <c r="IJ100" s="188"/>
      <c r="IK100" s="188"/>
      <c r="IL100" s="188"/>
      <c r="IM100" s="188"/>
      <c r="IN100" s="188"/>
      <c r="IO100" s="188"/>
      <c r="IP100" s="188"/>
      <c r="IQ100" s="188"/>
      <c r="IR100" s="188"/>
      <c r="IS100" s="188"/>
      <c r="IT100" s="188"/>
      <c r="IU100" s="188"/>
      <c r="IV100" s="188"/>
    </row>
    <row r="101" spans="2:256" s="186" customFormat="1">
      <c r="B101" s="113"/>
      <c r="C101" s="215"/>
      <c r="D101" s="114"/>
      <c r="IH101" s="188"/>
      <c r="II101" s="188"/>
      <c r="IJ101" s="188"/>
      <c r="IK101" s="188"/>
      <c r="IL101" s="188"/>
      <c r="IM101" s="188"/>
      <c r="IN101" s="188"/>
      <c r="IO101" s="188"/>
      <c r="IP101" s="188"/>
      <c r="IQ101" s="188"/>
      <c r="IR101" s="188"/>
      <c r="IS101" s="188"/>
      <c r="IT101" s="188"/>
      <c r="IU101" s="188"/>
      <c r="IV101" s="188"/>
    </row>
    <row r="102" spans="2:256" s="186" customFormat="1">
      <c r="B102" s="113"/>
      <c r="C102" s="215"/>
      <c r="D102" s="114"/>
      <c r="IH102" s="188"/>
      <c r="II102" s="188"/>
      <c r="IJ102" s="188"/>
      <c r="IK102" s="188"/>
      <c r="IL102" s="188"/>
      <c r="IM102" s="188"/>
      <c r="IN102" s="188"/>
      <c r="IO102" s="188"/>
      <c r="IP102" s="188"/>
      <c r="IQ102" s="188"/>
      <c r="IR102" s="188"/>
      <c r="IS102" s="188"/>
      <c r="IT102" s="188"/>
      <c r="IU102" s="188"/>
      <c r="IV102" s="188"/>
    </row>
    <row r="103" spans="2:256" s="186" customFormat="1">
      <c r="B103" s="113"/>
      <c r="C103" s="215"/>
      <c r="D103" s="114"/>
      <c r="IH103" s="188"/>
      <c r="II103" s="188"/>
      <c r="IJ103" s="188"/>
      <c r="IK103" s="188"/>
      <c r="IL103" s="188"/>
      <c r="IM103" s="188"/>
      <c r="IN103" s="188"/>
      <c r="IO103" s="188"/>
      <c r="IP103" s="188"/>
      <c r="IQ103" s="188"/>
      <c r="IR103" s="188"/>
      <c r="IS103" s="188"/>
      <c r="IT103" s="188"/>
      <c r="IU103" s="188"/>
      <c r="IV103" s="188"/>
    </row>
    <row r="104" spans="2:256" s="186" customFormat="1">
      <c r="B104" s="113"/>
      <c r="C104" s="215"/>
      <c r="D104" s="114"/>
      <c r="IH104" s="188"/>
      <c r="II104" s="188"/>
      <c r="IJ104" s="188"/>
      <c r="IK104" s="188"/>
      <c r="IL104" s="188"/>
      <c r="IM104" s="188"/>
      <c r="IN104" s="188"/>
      <c r="IO104" s="188"/>
      <c r="IP104" s="188"/>
      <c r="IQ104" s="188"/>
      <c r="IR104" s="188"/>
      <c r="IS104" s="188"/>
      <c r="IT104" s="188"/>
      <c r="IU104" s="188"/>
      <c r="IV104" s="188"/>
    </row>
    <row r="105" spans="2:256" s="186" customFormat="1">
      <c r="B105" s="113"/>
      <c r="C105" s="215"/>
      <c r="D105" s="114"/>
      <c r="IH105" s="188"/>
      <c r="II105" s="188"/>
      <c r="IJ105" s="188"/>
      <c r="IK105" s="188"/>
      <c r="IL105" s="188"/>
      <c r="IM105" s="188"/>
      <c r="IN105" s="188"/>
      <c r="IO105" s="188"/>
      <c r="IP105" s="188"/>
      <c r="IQ105" s="188"/>
      <c r="IR105" s="188"/>
      <c r="IS105" s="188"/>
      <c r="IT105" s="188"/>
      <c r="IU105" s="188"/>
      <c r="IV105" s="188"/>
    </row>
    <row r="106" spans="2:256" s="186" customFormat="1">
      <c r="B106" s="113"/>
      <c r="C106" s="215"/>
      <c r="D106" s="114"/>
      <c r="IH106" s="188"/>
      <c r="II106" s="188"/>
      <c r="IJ106" s="188"/>
      <c r="IK106" s="188"/>
      <c r="IL106" s="188"/>
      <c r="IM106" s="188"/>
      <c r="IN106" s="188"/>
      <c r="IO106" s="188"/>
      <c r="IP106" s="188"/>
      <c r="IQ106" s="188"/>
      <c r="IR106" s="188"/>
      <c r="IS106" s="188"/>
      <c r="IT106" s="188"/>
      <c r="IU106" s="188"/>
      <c r="IV106" s="188"/>
    </row>
    <row r="107" spans="2:256" s="186" customFormat="1">
      <c r="B107" s="113"/>
      <c r="C107" s="215"/>
      <c r="D107" s="114"/>
      <c r="IH107" s="188"/>
      <c r="II107" s="188"/>
      <c r="IJ107" s="188"/>
      <c r="IK107" s="188"/>
      <c r="IL107" s="188"/>
      <c r="IM107" s="188"/>
      <c r="IN107" s="188"/>
      <c r="IO107" s="188"/>
      <c r="IP107" s="188"/>
      <c r="IQ107" s="188"/>
      <c r="IR107" s="188"/>
      <c r="IS107" s="188"/>
      <c r="IT107" s="188"/>
      <c r="IU107" s="188"/>
      <c r="IV107" s="188"/>
    </row>
    <row r="108" spans="2:256" s="186" customFormat="1">
      <c r="B108" s="113"/>
      <c r="C108" s="215"/>
      <c r="D108" s="114"/>
      <c r="IH108" s="188"/>
      <c r="II108" s="188"/>
      <c r="IJ108" s="188"/>
      <c r="IK108" s="188"/>
      <c r="IL108" s="188"/>
      <c r="IM108" s="188"/>
      <c r="IN108" s="188"/>
      <c r="IO108" s="188"/>
      <c r="IP108" s="188"/>
      <c r="IQ108" s="188"/>
      <c r="IR108" s="188"/>
      <c r="IS108" s="188"/>
      <c r="IT108" s="188"/>
      <c r="IU108" s="188"/>
      <c r="IV108" s="188"/>
    </row>
    <row r="109" spans="2:256" s="186" customFormat="1">
      <c r="B109" s="113"/>
      <c r="C109" s="215"/>
      <c r="D109" s="114"/>
      <c r="IH109" s="188"/>
      <c r="II109" s="188"/>
      <c r="IJ109" s="188"/>
      <c r="IK109" s="188"/>
      <c r="IL109" s="188"/>
      <c r="IM109" s="188"/>
      <c r="IN109" s="188"/>
      <c r="IO109" s="188"/>
      <c r="IP109" s="188"/>
      <c r="IQ109" s="188"/>
      <c r="IR109" s="188"/>
      <c r="IS109" s="188"/>
      <c r="IT109" s="188"/>
      <c r="IU109" s="188"/>
      <c r="IV109" s="188"/>
    </row>
    <row r="110" spans="2:256" s="186" customFormat="1">
      <c r="B110" s="113"/>
      <c r="C110" s="215"/>
      <c r="D110" s="114"/>
      <c r="IH110" s="188"/>
      <c r="II110" s="188"/>
      <c r="IJ110" s="188"/>
      <c r="IK110" s="188"/>
      <c r="IL110" s="188"/>
      <c r="IM110" s="188"/>
      <c r="IN110" s="188"/>
      <c r="IO110" s="188"/>
      <c r="IP110" s="188"/>
      <c r="IQ110" s="188"/>
      <c r="IR110" s="188"/>
      <c r="IS110" s="188"/>
      <c r="IT110" s="188"/>
      <c r="IU110" s="188"/>
      <c r="IV110" s="188"/>
    </row>
    <row r="111" spans="2:256" s="186" customFormat="1">
      <c r="B111" s="113"/>
      <c r="C111" s="215"/>
      <c r="D111" s="114"/>
      <c r="IH111" s="188"/>
      <c r="II111" s="188"/>
      <c r="IJ111" s="188"/>
      <c r="IK111" s="188"/>
      <c r="IL111" s="188"/>
      <c r="IM111" s="188"/>
      <c r="IN111" s="188"/>
      <c r="IO111" s="188"/>
      <c r="IP111" s="188"/>
      <c r="IQ111" s="188"/>
      <c r="IR111" s="188"/>
      <c r="IS111" s="188"/>
      <c r="IT111" s="188"/>
      <c r="IU111" s="188"/>
      <c r="IV111" s="188"/>
    </row>
    <row r="112" spans="2:256" s="186" customFormat="1">
      <c r="B112" s="113"/>
      <c r="C112" s="215"/>
      <c r="D112" s="114"/>
      <c r="IH112" s="188"/>
      <c r="II112" s="188"/>
      <c r="IJ112" s="188"/>
      <c r="IK112" s="188"/>
      <c r="IL112" s="188"/>
      <c r="IM112" s="188"/>
      <c r="IN112" s="188"/>
      <c r="IO112" s="188"/>
      <c r="IP112" s="188"/>
      <c r="IQ112" s="188"/>
      <c r="IR112" s="188"/>
      <c r="IS112" s="188"/>
      <c r="IT112" s="188"/>
      <c r="IU112" s="188"/>
      <c r="IV112" s="188"/>
    </row>
    <row r="113" spans="2:256" s="186" customFormat="1">
      <c r="B113" s="113"/>
      <c r="C113" s="215"/>
      <c r="D113" s="114"/>
      <c r="IH113" s="188"/>
      <c r="II113" s="188"/>
      <c r="IJ113" s="188"/>
      <c r="IK113" s="188"/>
      <c r="IL113" s="188"/>
      <c r="IM113" s="188"/>
      <c r="IN113" s="188"/>
      <c r="IO113" s="188"/>
      <c r="IP113" s="188"/>
      <c r="IQ113" s="188"/>
      <c r="IR113" s="188"/>
      <c r="IS113" s="188"/>
      <c r="IT113" s="188"/>
      <c r="IU113" s="188"/>
      <c r="IV113" s="188"/>
    </row>
    <row r="114" spans="2:256" s="186" customFormat="1">
      <c r="B114" s="113"/>
      <c r="C114" s="215"/>
      <c r="D114" s="114"/>
      <c r="IH114" s="188"/>
      <c r="II114" s="188"/>
      <c r="IJ114" s="188"/>
      <c r="IK114" s="188"/>
      <c r="IL114" s="188"/>
      <c r="IM114" s="188"/>
      <c r="IN114" s="188"/>
      <c r="IO114" s="188"/>
      <c r="IP114" s="188"/>
      <c r="IQ114" s="188"/>
      <c r="IR114" s="188"/>
      <c r="IS114" s="188"/>
      <c r="IT114" s="188"/>
      <c r="IU114" s="188"/>
      <c r="IV114" s="188"/>
    </row>
    <row r="115" spans="2:256" s="186" customFormat="1">
      <c r="B115" s="113"/>
      <c r="C115" s="215"/>
      <c r="D115" s="114"/>
      <c r="IH115" s="188"/>
      <c r="II115" s="188"/>
      <c r="IJ115" s="188"/>
      <c r="IK115" s="188"/>
      <c r="IL115" s="188"/>
      <c r="IM115" s="188"/>
      <c r="IN115" s="188"/>
      <c r="IO115" s="188"/>
      <c r="IP115" s="188"/>
      <c r="IQ115" s="188"/>
      <c r="IR115" s="188"/>
      <c r="IS115" s="188"/>
      <c r="IT115" s="188"/>
      <c r="IU115" s="188"/>
      <c r="IV115" s="188"/>
    </row>
    <row r="116" spans="2:256" s="186" customFormat="1">
      <c r="B116" s="113"/>
      <c r="C116" s="215"/>
      <c r="D116" s="114"/>
      <c r="IH116" s="188"/>
      <c r="II116" s="188"/>
      <c r="IJ116" s="188"/>
      <c r="IK116" s="188"/>
      <c r="IL116" s="188"/>
      <c r="IM116" s="188"/>
      <c r="IN116" s="188"/>
      <c r="IO116" s="188"/>
      <c r="IP116" s="188"/>
      <c r="IQ116" s="188"/>
      <c r="IR116" s="188"/>
      <c r="IS116" s="188"/>
      <c r="IT116" s="188"/>
      <c r="IU116" s="188"/>
      <c r="IV116" s="188"/>
    </row>
    <row r="117" spans="2:256" s="186" customFormat="1">
      <c r="B117" s="113"/>
      <c r="C117" s="215"/>
      <c r="D117" s="114"/>
      <c r="IH117" s="188"/>
      <c r="II117" s="188"/>
      <c r="IJ117" s="188"/>
      <c r="IK117" s="188"/>
      <c r="IL117" s="188"/>
      <c r="IM117" s="188"/>
      <c r="IN117" s="188"/>
      <c r="IO117" s="188"/>
      <c r="IP117" s="188"/>
      <c r="IQ117" s="188"/>
      <c r="IR117" s="188"/>
      <c r="IS117" s="188"/>
      <c r="IT117" s="188"/>
      <c r="IU117" s="188"/>
      <c r="IV117" s="188"/>
    </row>
    <row r="118" spans="2:256" s="186" customFormat="1">
      <c r="B118" s="113"/>
      <c r="C118" s="215"/>
      <c r="D118" s="114"/>
      <c r="IH118" s="188"/>
      <c r="II118" s="188"/>
      <c r="IJ118" s="188"/>
      <c r="IK118" s="188"/>
      <c r="IL118" s="188"/>
      <c r="IM118" s="188"/>
      <c r="IN118" s="188"/>
      <c r="IO118" s="188"/>
      <c r="IP118" s="188"/>
      <c r="IQ118" s="188"/>
      <c r="IR118" s="188"/>
      <c r="IS118" s="188"/>
      <c r="IT118" s="188"/>
      <c r="IU118" s="188"/>
      <c r="IV118" s="188"/>
    </row>
    <row r="119" spans="2:256" s="186" customFormat="1">
      <c r="B119" s="113"/>
      <c r="C119" s="215"/>
      <c r="D119" s="114"/>
      <c r="IH119" s="188"/>
      <c r="II119" s="188"/>
      <c r="IJ119" s="188"/>
      <c r="IK119" s="188"/>
      <c r="IL119" s="188"/>
      <c r="IM119" s="188"/>
      <c r="IN119" s="188"/>
      <c r="IO119" s="188"/>
      <c r="IP119" s="188"/>
      <c r="IQ119" s="188"/>
      <c r="IR119" s="188"/>
      <c r="IS119" s="188"/>
      <c r="IT119" s="188"/>
      <c r="IU119" s="188"/>
      <c r="IV119" s="188"/>
    </row>
    <row r="120" spans="2:256" s="186" customFormat="1">
      <c r="B120" s="113"/>
      <c r="C120" s="215"/>
      <c r="D120" s="114"/>
      <c r="IH120" s="188"/>
      <c r="II120" s="188"/>
      <c r="IJ120" s="188"/>
      <c r="IK120" s="188"/>
      <c r="IL120" s="188"/>
      <c r="IM120" s="188"/>
      <c r="IN120" s="188"/>
      <c r="IO120" s="188"/>
      <c r="IP120" s="188"/>
      <c r="IQ120" s="188"/>
      <c r="IR120" s="188"/>
      <c r="IS120" s="188"/>
      <c r="IT120" s="188"/>
      <c r="IU120" s="188"/>
      <c r="IV120" s="188"/>
    </row>
    <row r="121" spans="2:256" s="186" customFormat="1">
      <c r="B121" s="113"/>
      <c r="C121" s="215"/>
      <c r="D121" s="114"/>
      <c r="IH121" s="188"/>
      <c r="II121" s="188"/>
      <c r="IJ121" s="188"/>
      <c r="IK121" s="188"/>
      <c r="IL121" s="188"/>
      <c r="IM121" s="188"/>
      <c r="IN121" s="188"/>
      <c r="IO121" s="188"/>
      <c r="IP121" s="188"/>
      <c r="IQ121" s="188"/>
      <c r="IR121" s="188"/>
      <c r="IS121" s="188"/>
      <c r="IT121" s="188"/>
      <c r="IU121" s="188"/>
      <c r="IV121" s="188"/>
    </row>
    <row r="122" spans="2:256" s="186" customFormat="1">
      <c r="B122" s="113"/>
      <c r="C122" s="215"/>
      <c r="D122" s="114"/>
      <c r="IH122" s="188"/>
      <c r="II122" s="188"/>
      <c r="IJ122" s="188"/>
      <c r="IK122" s="188"/>
      <c r="IL122" s="188"/>
      <c r="IM122" s="188"/>
      <c r="IN122" s="188"/>
      <c r="IO122" s="188"/>
      <c r="IP122" s="188"/>
      <c r="IQ122" s="188"/>
      <c r="IR122" s="188"/>
      <c r="IS122" s="188"/>
      <c r="IT122" s="188"/>
      <c r="IU122" s="188"/>
      <c r="IV122" s="188"/>
    </row>
    <row r="123" spans="2:256" s="186" customFormat="1">
      <c r="B123" s="113"/>
      <c r="C123" s="215"/>
      <c r="D123" s="114"/>
      <c r="IH123" s="188"/>
      <c r="II123" s="188"/>
      <c r="IJ123" s="188"/>
      <c r="IK123" s="188"/>
      <c r="IL123" s="188"/>
      <c r="IM123" s="188"/>
      <c r="IN123" s="188"/>
      <c r="IO123" s="188"/>
      <c r="IP123" s="188"/>
      <c r="IQ123" s="188"/>
      <c r="IR123" s="188"/>
      <c r="IS123" s="188"/>
      <c r="IT123" s="188"/>
      <c r="IU123" s="188"/>
      <c r="IV123" s="188"/>
    </row>
    <row r="124" spans="2:256" s="186" customFormat="1">
      <c r="B124" s="113"/>
      <c r="C124" s="215"/>
      <c r="D124" s="114"/>
      <c r="IH124" s="188"/>
      <c r="II124" s="188"/>
      <c r="IJ124" s="188"/>
      <c r="IK124" s="188"/>
      <c r="IL124" s="188"/>
      <c r="IM124" s="188"/>
      <c r="IN124" s="188"/>
      <c r="IO124" s="188"/>
      <c r="IP124" s="188"/>
      <c r="IQ124" s="188"/>
      <c r="IR124" s="188"/>
      <c r="IS124" s="188"/>
      <c r="IT124" s="188"/>
      <c r="IU124" s="188"/>
      <c r="IV124" s="188"/>
    </row>
    <row r="125" spans="2:256" s="186" customFormat="1">
      <c r="B125" s="113"/>
      <c r="C125" s="215"/>
      <c r="D125" s="114"/>
      <c r="IH125" s="188"/>
      <c r="II125" s="188"/>
      <c r="IJ125" s="188"/>
      <c r="IK125" s="188"/>
      <c r="IL125" s="188"/>
      <c r="IM125" s="188"/>
      <c r="IN125" s="188"/>
      <c r="IO125" s="188"/>
      <c r="IP125" s="188"/>
      <c r="IQ125" s="188"/>
      <c r="IR125" s="188"/>
      <c r="IS125" s="188"/>
      <c r="IT125" s="188"/>
      <c r="IU125" s="188"/>
      <c r="IV125" s="188"/>
    </row>
    <row r="126" spans="2:256" s="186" customFormat="1">
      <c r="B126" s="113"/>
      <c r="C126" s="215"/>
      <c r="D126" s="114"/>
      <c r="IH126" s="188"/>
      <c r="II126" s="188"/>
      <c r="IJ126" s="188"/>
      <c r="IK126" s="188"/>
      <c r="IL126" s="188"/>
      <c r="IM126" s="188"/>
      <c r="IN126" s="188"/>
      <c r="IO126" s="188"/>
      <c r="IP126" s="188"/>
      <c r="IQ126" s="188"/>
      <c r="IR126" s="188"/>
      <c r="IS126" s="188"/>
      <c r="IT126" s="188"/>
      <c r="IU126" s="188"/>
      <c r="IV126" s="188"/>
    </row>
    <row r="127" spans="2:256" s="186" customFormat="1">
      <c r="B127" s="113"/>
      <c r="C127" s="215"/>
      <c r="D127" s="114"/>
      <c r="IH127" s="188"/>
      <c r="II127" s="188"/>
      <c r="IJ127" s="188"/>
      <c r="IK127" s="188"/>
      <c r="IL127" s="188"/>
      <c r="IM127" s="188"/>
      <c r="IN127" s="188"/>
      <c r="IO127" s="188"/>
      <c r="IP127" s="188"/>
      <c r="IQ127" s="188"/>
      <c r="IR127" s="188"/>
      <c r="IS127" s="188"/>
      <c r="IT127" s="188"/>
      <c r="IU127" s="188"/>
      <c r="IV127" s="188"/>
    </row>
    <row r="128" spans="2:256" s="186" customFormat="1">
      <c r="B128" s="113"/>
      <c r="C128" s="215"/>
      <c r="D128" s="114"/>
      <c r="IH128" s="188"/>
      <c r="II128" s="188"/>
      <c r="IJ128" s="188"/>
      <c r="IK128" s="188"/>
      <c r="IL128" s="188"/>
      <c r="IM128" s="188"/>
      <c r="IN128" s="188"/>
      <c r="IO128" s="188"/>
      <c r="IP128" s="188"/>
      <c r="IQ128" s="188"/>
      <c r="IR128" s="188"/>
      <c r="IS128" s="188"/>
      <c r="IT128" s="188"/>
      <c r="IU128" s="188"/>
      <c r="IV128" s="188"/>
    </row>
    <row r="129" spans="2:256" s="186" customFormat="1">
      <c r="B129" s="113"/>
      <c r="C129" s="215"/>
      <c r="D129" s="114"/>
      <c r="IH129" s="188"/>
      <c r="II129" s="188"/>
      <c r="IJ129" s="188"/>
      <c r="IK129" s="188"/>
      <c r="IL129" s="188"/>
      <c r="IM129" s="188"/>
      <c r="IN129" s="188"/>
      <c r="IO129" s="188"/>
      <c r="IP129" s="188"/>
      <c r="IQ129" s="188"/>
      <c r="IR129" s="188"/>
      <c r="IS129" s="188"/>
      <c r="IT129" s="188"/>
      <c r="IU129" s="188"/>
      <c r="IV129" s="188"/>
    </row>
    <row r="130" spans="2:256" s="186" customFormat="1">
      <c r="B130" s="113"/>
      <c r="C130" s="215"/>
      <c r="D130" s="114"/>
      <c r="IH130" s="188"/>
      <c r="II130" s="188"/>
      <c r="IJ130" s="188"/>
      <c r="IK130" s="188"/>
      <c r="IL130" s="188"/>
      <c r="IM130" s="188"/>
      <c r="IN130" s="188"/>
      <c r="IO130" s="188"/>
      <c r="IP130" s="188"/>
      <c r="IQ130" s="188"/>
      <c r="IR130" s="188"/>
      <c r="IS130" s="188"/>
      <c r="IT130" s="188"/>
      <c r="IU130" s="188"/>
      <c r="IV130" s="188"/>
    </row>
    <row r="131" spans="2:256" s="186" customFormat="1">
      <c r="B131" s="113"/>
      <c r="C131" s="215"/>
      <c r="D131" s="114"/>
      <c r="IH131" s="188"/>
      <c r="II131" s="188"/>
      <c r="IJ131" s="188"/>
      <c r="IK131" s="188"/>
      <c r="IL131" s="188"/>
      <c r="IM131" s="188"/>
      <c r="IN131" s="188"/>
      <c r="IO131" s="188"/>
      <c r="IP131" s="188"/>
      <c r="IQ131" s="188"/>
      <c r="IR131" s="188"/>
      <c r="IS131" s="188"/>
      <c r="IT131" s="188"/>
      <c r="IU131" s="188"/>
      <c r="IV131" s="188"/>
    </row>
    <row r="132" spans="2:256" s="186" customFormat="1">
      <c r="B132" s="113"/>
      <c r="C132" s="215"/>
      <c r="D132" s="114"/>
      <c r="IH132" s="188"/>
      <c r="II132" s="188"/>
      <c r="IJ132" s="188"/>
      <c r="IK132" s="188"/>
      <c r="IL132" s="188"/>
      <c r="IM132" s="188"/>
      <c r="IN132" s="188"/>
      <c r="IO132" s="188"/>
      <c r="IP132" s="188"/>
      <c r="IQ132" s="188"/>
      <c r="IR132" s="188"/>
      <c r="IS132" s="188"/>
      <c r="IT132" s="188"/>
      <c r="IU132" s="188"/>
      <c r="IV132" s="188"/>
    </row>
    <row r="133" spans="2:256" s="186" customFormat="1">
      <c r="B133" s="113"/>
      <c r="C133" s="215"/>
      <c r="D133" s="114"/>
      <c r="IH133" s="188"/>
      <c r="II133" s="188"/>
      <c r="IJ133" s="188"/>
      <c r="IK133" s="188"/>
      <c r="IL133" s="188"/>
      <c r="IM133" s="188"/>
      <c r="IN133" s="188"/>
      <c r="IO133" s="188"/>
      <c r="IP133" s="188"/>
      <c r="IQ133" s="188"/>
      <c r="IR133" s="188"/>
      <c r="IS133" s="188"/>
      <c r="IT133" s="188"/>
      <c r="IU133" s="188"/>
      <c r="IV133" s="188"/>
    </row>
    <row r="134" spans="2:256" s="186" customFormat="1">
      <c r="B134" s="113"/>
      <c r="C134" s="215"/>
      <c r="D134" s="114"/>
      <c r="IH134" s="188"/>
      <c r="II134" s="188"/>
      <c r="IJ134" s="188"/>
      <c r="IK134" s="188"/>
      <c r="IL134" s="188"/>
      <c r="IM134" s="188"/>
      <c r="IN134" s="188"/>
      <c r="IO134" s="188"/>
      <c r="IP134" s="188"/>
      <c r="IQ134" s="188"/>
      <c r="IR134" s="188"/>
      <c r="IS134" s="188"/>
      <c r="IT134" s="188"/>
      <c r="IU134" s="188"/>
      <c r="IV134" s="188"/>
    </row>
    <row r="135" spans="2:256" s="186" customFormat="1">
      <c r="B135" s="113"/>
      <c r="C135" s="215"/>
      <c r="D135" s="114"/>
      <c r="IH135" s="188"/>
      <c r="II135" s="188"/>
      <c r="IJ135" s="188"/>
      <c r="IK135" s="188"/>
      <c r="IL135" s="188"/>
      <c r="IM135" s="188"/>
      <c r="IN135" s="188"/>
      <c r="IO135" s="188"/>
      <c r="IP135" s="188"/>
      <c r="IQ135" s="188"/>
      <c r="IR135" s="188"/>
      <c r="IS135" s="188"/>
      <c r="IT135" s="188"/>
      <c r="IU135" s="188"/>
      <c r="IV135" s="188"/>
    </row>
    <row r="136" spans="2:256" s="186" customFormat="1">
      <c r="B136" s="113"/>
      <c r="C136" s="215"/>
      <c r="D136" s="114"/>
      <c r="IH136" s="188"/>
      <c r="II136" s="188"/>
      <c r="IJ136" s="188"/>
      <c r="IK136" s="188"/>
      <c r="IL136" s="188"/>
      <c r="IM136" s="188"/>
      <c r="IN136" s="188"/>
      <c r="IO136" s="188"/>
      <c r="IP136" s="188"/>
      <c r="IQ136" s="188"/>
      <c r="IR136" s="188"/>
      <c r="IS136" s="188"/>
      <c r="IT136" s="188"/>
      <c r="IU136" s="188"/>
      <c r="IV136" s="188"/>
    </row>
    <row r="137" spans="2:256" s="186" customFormat="1">
      <c r="B137" s="113"/>
      <c r="C137" s="215"/>
      <c r="D137" s="114"/>
      <c r="IH137" s="188"/>
      <c r="II137" s="188"/>
      <c r="IJ137" s="188"/>
      <c r="IK137" s="188"/>
      <c r="IL137" s="188"/>
      <c r="IM137" s="188"/>
      <c r="IN137" s="188"/>
      <c r="IO137" s="188"/>
      <c r="IP137" s="188"/>
      <c r="IQ137" s="188"/>
      <c r="IR137" s="188"/>
      <c r="IS137" s="188"/>
      <c r="IT137" s="188"/>
      <c r="IU137" s="188"/>
      <c r="IV137" s="188"/>
    </row>
    <row r="138" spans="2:256" s="186" customFormat="1">
      <c r="B138" s="113"/>
      <c r="C138" s="215"/>
      <c r="D138" s="114"/>
      <c r="IH138" s="188"/>
      <c r="II138" s="188"/>
      <c r="IJ138" s="188"/>
      <c r="IK138" s="188"/>
      <c r="IL138" s="188"/>
      <c r="IM138" s="188"/>
      <c r="IN138" s="188"/>
      <c r="IO138" s="188"/>
      <c r="IP138" s="188"/>
      <c r="IQ138" s="188"/>
      <c r="IR138" s="188"/>
      <c r="IS138" s="188"/>
      <c r="IT138" s="188"/>
      <c r="IU138" s="188"/>
      <c r="IV138" s="188"/>
    </row>
    <row r="139" spans="2:256" s="186" customFormat="1">
      <c r="B139" s="113"/>
      <c r="C139" s="215"/>
      <c r="D139" s="114"/>
      <c r="IH139" s="188"/>
      <c r="II139" s="188"/>
      <c r="IJ139" s="188"/>
      <c r="IK139" s="188"/>
      <c r="IL139" s="188"/>
      <c r="IM139" s="188"/>
      <c r="IN139" s="188"/>
      <c r="IO139" s="188"/>
      <c r="IP139" s="188"/>
      <c r="IQ139" s="188"/>
      <c r="IR139" s="188"/>
      <c r="IS139" s="188"/>
      <c r="IT139" s="188"/>
      <c r="IU139" s="188"/>
      <c r="IV139" s="188"/>
    </row>
    <row r="140" spans="2:256" s="186" customFormat="1">
      <c r="B140" s="113"/>
      <c r="C140" s="215"/>
      <c r="D140" s="114"/>
      <c r="IH140" s="188"/>
      <c r="II140" s="188"/>
      <c r="IJ140" s="188"/>
      <c r="IK140" s="188"/>
      <c r="IL140" s="188"/>
      <c r="IM140" s="188"/>
      <c r="IN140" s="188"/>
      <c r="IO140" s="188"/>
      <c r="IP140" s="188"/>
      <c r="IQ140" s="188"/>
      <c r="IR140" s="188"/>
      <c r="IS140" s="188"/>
      <c r="IT140" s="188"/>
      <c r="IU140" s="188"/>
      <c r="IV140" s="188"/>
    </row>
    <row r="141" spans="2:256" s="186" customFormat="1">
      <c r="B141" s="113"/>
      <c r="C141" s="215"/>
      <c r="D141" s="114"/>
      <c r="IH141" s="188"/>
      <c r="II141" s="188"/>
      <c r="IJ141" s="188"/>
      <c r="IK141" s="188"/>
      <c r="IL141" s="188"/>
      <c r="IM141" s="188"/>
      <c r="IN141" s="188"/>
      <c r="IO141" s="188"/>
      <c r="IP141" s="188"/>
      <c r="IQ141" s="188"/>
      <c r="IR141" s="188"/>
      <c r="IS141" s="188"/>
      <c r="IT141" s="188"/>
      <c r="IU141" s="188"/>
      <c r="IV141" s="188"/>
    </row>
    <row r="142" spans="2:256" s="186" customFormat="1">
      <c r="B142" s="113"/>
      <c r="C142" s="215"/>
      <c r="D142" s="114"/>
      <c r="IH142" s="188"/>
      <c r="II142" s="188"/>
      <c r="IJ142" s="188"/>
      <c r="IK142" s="188"/>
      <c r="IL142" s="188"/>
      <c r="IM142" s="188"/>
      <c r="IN142" s="188"/>
      <c r="IO142" s="188"/>
      <c r="IP142" s="188"/>
      <c r="IQ142" s="188"/>
      <c r="IR142" s="188"/>
      <c r="IS142" s="188"/>
      <c r="IT142" s="188"/>
      <c r="IU142" s="188"/>
      <c r="IV142" s="188"/>
    </row>
    <row r="143" spans="2:256" s="186" customFormat="1">
      <c r="B143" s="113"/>
      <c r="C143" s="215"/>
      <c r="D143" s="114"/>
      <c r="IH143" s="188"/>
      <c r="II143" s="188"/>
      <c r="IJ143" s="188"/>
      <c r="IK143" s="188"/>
      <c r="IL143" s="188"/>
      <c r="IM143" s="188"/>
      <c r="IN143" s="188"/>
      <c r="IO143" s="188"/>
      <c r="IP143" s="188"/>
      <c r="IQ143" s="188"/>
      <c r="IR143" s="188"/>
      <c r="IS143" s="188"/>
      <c r="IT143" s="188"/>
      <c r="IU143" s="188"/>
      <c r="IV143" s="188"/>
    </row>
    <row r="144" spans="2:256" s="186" customFormat="1">
      <c r="B144" s="113"/>
      <c r="C144" s="215"/>
      <c r="D144" s="114"/>
      <c r="IH144" s="188"/>
      <c r="II144" s="188"/>
      <c r="IJ144" s="188"/>
      <c r="IK144" s="188"/>
      <c r="IL144" s="188"/>
      <c r="IM144" s="188"/>
      <c r="IN144" s="188"/>
      <c r="IO144" s="188"/>
      <c r="IP144" s="188"/>
      <c r="IQ144" s="188"/>
      <c r="IR144" s="188"/>
      <c r="IS144" s="188"/>
      <c r="IT144" s="188"/>
      <c r="IU144" s="188"/>
      <c r="IV144" s="188"/>
    </row>
    <row r="145" spans="2:256" s="186" customFormat="1">
      <c r="B145" s="113"/>
      <c r="C145" s="215"/>
      <c r="D145" s="114"/>
      <c r="IH145" s="188"/>
      <c r="II145" s="188"/>
      <c r="IJ145" s="188"/>
      <c r="IK145" s="188"/>
      <c r="IL145" s="188"/>
      <c r="IM145" s="188"/>
      <c r="IN145" s="188"/>
      <c r="IO145" s="188"/>
      <c r="IP145" s="188"/>
      <c r="IQ145" s="188"/>
      <c r="IR145" s="188"/>
      <c r="IS145" s="188"/>
      <c r="IT145" s="188"/>
      <c r="IU145" s="188"/>
      <c r="IV145" s="188"/>
    </row>
    <row r="146" spans="2:256" s="186" customFormat="1">
      <c r="B146" s="113"/>
      <c r="C146" s="215"/>
      <c r="D146" s="114"/>
      <c r="IH146" s="188"/>
      <c r="II146" s="188"/>
      <c r="IJ146" s="188"/>
      <c r="IK146" s="188"/>
      <c r="IL146" s="188"/>
      <c r="IM146" s="188"/>
      <c r="IN146" s="188"/>
      <c r="IO146" s="188"/>
      <c r="IP146" s="188"/>
      <c r="IQ146" s="188"/>
      <c r="IR146" s="188"/>
      <c r="IS146" s="188"/>
      <c r="IT146" s="188"/>
      <c r="IU146" s="188"/>
      <c r="IV146" s="188"/>
    </row>
    <row r="147" spans="2:256" s="186" customFormat="1">
      <c r="B147" s="113"/>
      <c r="C147" s="215"/>
      <c r="D147" s="114"/>
      <c r="IH147" s="188"/>
      <c r="II147" s="188"/>
      <c r="IJ147" s="188"/>
      <c r="IK147" s="188"/>
      <c r="IL147" s="188"/>
      <c r="IM147" s="188"/>
      <c r="IN147" s="188"/>
      <c r="IO147" s="188"/>
      <c r="IP147" s="188"/>
      <c r="IQ147" s="188"/>
      <c r="IR147" s="188"/>
      <c r="IS147" s="188"/>
      <c r="IT147" s="188"/>
      <c r="IU147" s="188"/>
      <c r="IV147" s="188"/>
    </row>
    <row r="148" spans="2:256" s="186" customFormat="1">
      <c r="B148" s="113"/>
      <c r="C148" s="215"/>
      <c r="D148" s="114"/>
      <c r="IH148" s="188"/>
      <c r="II148" s="188"/>
      <c r="IJ148" s="188"/>
      <c r="IK148" s="188"/>
      <c r="IL148" s="188"/>
      <c r="IM148" s="188"/>
      <c r="IN148" s="188"/>
      <c r="IO148" s="188"/>
      <c r="IP148" s="188"/>
      <c r="IQ148" s="188"/>
      <c r="IR148" s="188"/>
      <c r="IS148" s="188"/>
      <c r="IT148" s="188"/>
      <c r="IU148" s="188"/>
      <c r="IV148" s="188"/>
    </row>
    <row r="149" spans="2:256" s="186" customFormat="1">
      <c r="B149" s="113"/>
      <c r="C149" s="215"/>
      <c r="D149" s="114"/>
      <c r="IH149" s="188"/>
      <c r="II149" s="188"/>
      <c r="IJ149" s="188"/>
      <c r="IK149" s="188"/>
      <c r="IL149" s="188"/>
      <c r="IM149" s="188"/>
      <c r="IN149" s="188"/>
      <c r="IO149" s="188"/>
      <c r="IP149" s="188"/>
      <c r="IQ149" s="188"/>
      <c r="IR149" s="188"/>
      <c r="IS149" s="188"/>
      <c r="IT149" s="188"/>
      <c r="IU149" s="188"/>
      <c r="IV149" s="188"/>
    </row>
    <row r="150" spans="2:256" s="186" customFormat="1">
      <c r="B150" s="113"/>
      <c r="C150" s="215"/>
      <c r="D150" s="114"/>
      <c r="IH150" s="188"/>
      <c r="II150" s="188"/>
      <c r="IJ150" s="188"/>
      <c r="IK150" s="188"/>
      <c r="IL150" s="188"/>
      <c r="IM150" s="188"/>
      <c r="IN150" s="188"/>
      <c r="IO150" s="188"/>
      <c r="IP150" s="188"/>
      <c r="IQ150" s="188"/>
      <c r="IR150" s="188"/>
      <c r="IS150" s="188"/>
      <c r="IT150" s="188"/>
      <c r="IU150" s="188"/>
      <c r="IV150" s="188"/>
    </row>
    <row r="151" spans="2:256" s="186" customFormat="1">
      <c r="B151" s="113"/>
      <c r="C151" s="215"/>
      <c r="D151" s="114"/>
      <c r="IH151" s="188"/>
      <c r="II151" s="188"/>
      <c r="IJ151" s="188"/>
      <c r="IK151" s="188"/>
      <c r="IL151" s="188"/>
      <c r="IM151" s="188"/>
      <c r="IN151" s="188"/>
      <c r="IO151" s="188"/>
      <c r="IP151" s="188"/>
      <c r="IQ151" s="188"/>
      <c r="IR151" s="188"/>
      <c r="IS151" s="188"/>
      <c r="IT151" s="188"/>
      <c r="IU151" s="188"/>
      <c r="IV151" s="188"/>
    </row>
    <row r="152" spans="2:256" s="186" customFormat="1">
      <c r="B152" s="113"/>
      <c r="C152" s="215"/>
      <c r="D152" s="114"/>
      <c r="IH152" s="188"/>
      <c r="II152" s="188"/>
      <c r="IJ152" s="188"/>
      <c r="IK152" s="188"/>
      <c r="IL152" s="188"/>
      <c r="IM152" s="188"/>
      <c r="IN152" s="188"/>
      <c r="IO152" s="188"/>
      <c r="IP152" s="188"/>
      <c r="IQ152" s="188"/>
      <c r="IR152" s="188"/>
      <c r="IS152" s="188"/>
      <c r="IT152" s="188"/>
      <c r="IU152" s="188"/>
      <c r="IV152" s="188"/>
    </row>
    <row r="153" spans="2:256" s="186" customFormat="1">
      <c r="B153" s="113"/>
      <c r="C153" s="215"/>
      <c r="D153" s="114"/>
      <c r="IH153" s="188"/>
      <c r="II153" s="188"/>
      <c r="IJ153" s="188"/>
      <c r="IK153" s="188"/>
      <c r="IL153" s="188"/>
      <c r="IM153" s="188"/>
      <c r="IN153" s="188"/>
      <c r="IO153" s="188"/>
      <c r="IP153" s="188"/>
      <c r="IQ153" s="188"/>
      <c r="IR153" s="188"/>
      <c r="IS153" s="188"/>
      <c r="IT153" s="188"/>
      <c r="IU153" s="188"/>
      <c r="IV153" s="188"/>
    </row>
    <row r="154" spans="2:256" s="186" customFormat="1">
      <c r="B154" s="113"/>
      <c r="C154" s="215"/>
      <c r="D154" s="114"/>
      <c r="IH154" s="188"/>
      <c r="II154" s="188"/>
      <c r="IJ154" s="188"/>
      <c r="IK154" s="188"/>
      <c r="IL154" s="188"/>
      <c r="IM154" s="188"/>
      <c r="IN154" s="188"/>
      <c r="IO154" s="188"/>
      <c r="IP154" s="188"/>
      <c r="IQ154" s="188"/>
      <c r="IR154" s="188"/>
      <c r="IS154" s="188"/>
      <c r="IT154" s="188"/>
      <c r="IU154" s="188"/>
      <c r="IV154" s="188"/>
    </row>
    <row r="155" spans="2:256" s="186" customFormat="1">
      <c r="B155" s="113"/>
      <c r="C155" s="215"/>
      <c r="D155" s="114"/>
      <c r="IH155" s="188"/>
      <c r="II155" s="188"/>
      <c r="IJ155" s="188"/>
      <c r="IK155" s="188"/>
      <c r="IL155" s="188"/>
      <c r="IM155" s="188"/>
      <c r="IN155" s="188"/>
      <c r="IO155" s="188"/>
      <c r="IP155" s="188"/>
      <c r="IQ155" s="188"/>
      <c r="IR155" s="188"/>
      <c r="IS155" s="188"/>
      <c r="IT155" s="188"/>
      <c r="IU155" s="188"/>
      <c r="IV155" s="188"/>
    </row>
    <row r="156" spans="2:256" s="186" customFormat="1">
      <c r="B156" s="113"/>
      <c r="C156" s="215"/>
      <c r="D156" s="114"/>
      <c r="IH156" s="188"/>
      <c r="II156" s="188"/>
      <c r="IJ156" s="188"/>
      <c r="IK156" s="188"/>
      <c r="IL156" s="188"/>
      <c r="IM156" s="188"/>
      <c r="IN156" s="188"/>
      <c r="IO156" s="188"/>
      <c r="IP156" s="188"/>
      <c r="IQ156" s="188"/>
      <c r="IR156" s="188"/>
      <c r="IS156" s="188"/>
      <c r="IT156" s="188"/>
      <c r="IU156" s="188"/>
      <c r="IV156" s="188"/>
    </row>
    <row r="157" spans="2:256" s="186" customFormat="1">
      <c r="B157" s="113"/>
      <c r="C157" s="215"/>
      <c r="D157" s="114"/>
      <c r="IH157" s="188"/>
      <c r="II157" s="188"/>
      <c r="IJ157" s="188"/>
      <c r="IK157" s="188"/>
      <c r="IL157" s="188"/>
      <c r="IM157" s="188"/>
      <c r="IN157" s="188"/>
      <c r="IO157" s="188"/>
      <c r="IP157" s="188"/>
      <c r="IQ157" s="188"/>
      <c r="IR157" s="188"/>
      <c r="IS157" s="188"/>
      <c r="IT157" s="188"/>
      <c r="IU157" s="188"/>
      <c r="IV157" s="188"/>
    </row>
    <row r="158" spans="2:256" s="186" customFormat="1">
      <c r="B158" s="113"/>
      <c r="C158" s="215"/>
      <c r="D158" s="114"/>
      <c r="IH158" s="188"/>
      <c r="II158" s="188"/>
      <c r="IJ158" s="188"/>
      <c r="IK158" s="188"/>
      <c r="IL158" s="188"/>
      <c r="IM158" s="188"/>
      <c r="IN158" s="188"/>
      <c r="IO158" s="188"/>
      <c r="IP158" s="188"/>
      <c r="IQ158" s="188"/>
      <c r="IR158" s="188"/>
      <c r="IS158" s="188"/>
      <c r="IT158" s="188"/>
      <c r="IU158" s="188"/>
      <c r="IV158" s="188"/>
    </row>
    <row r="159" spans="2:256" s="186" customFormat="1">
      <c r="B159" s="113"/>
      <c r="C159" s="215"/>
      <c r="D159" s="114"/>
      <c r="IH159" s="188"/>
      <c r="II159" s="188"/>
      <c r="IJ159" s="188"/>
      <c r="IK159" s="188"/>
      <c r="IL159" s="188"/>
      <c r="IM159" s="188"/>
      <c r="IN159" s="188"/>
      <c r="IO159" s="188"/>
      <c r="IP159" s="188"/>
      <c r="IQ159" s="188"/>
      <c r="IR159" s="188"/>
      <c r="IS159" s="188"/>
      <c r="IT159" s="188"/>
      <c r="IU159" s="188"/>
      <c r="IV159" s="188"/>
    </row>
    <row r="160" spans="2:256" s="186" customFormat="1">
      <c r="B160" s="113"/>
      <c r="C160" s="215"/>
      <c r="D160" s="114"/>
      <c r="IH160" s="188"/>
      <c r="II160" s="188"/>
      <c r="IJ160" s="188"/>
      <c r="IK160" s="188"/>
      <c r="IL160" s="188"/>
      <c r="IM160" s="188"/>
      <c r="IN160" s="188"/>
      <c r="IO160" s="188"/>
      <c r="IP160" s="188"/>
      <c r="IQ160" s="188"/>
      <c r="IR160" s="188"/>
      <c r="IS160" s="188"/>
      <c r="IT160" s="188"/>
      <c r="IU160" s="188"/>
      <c r="IV160" s="188"/>
    </row>
    <row r="161" spans="2:256" s="186" customFormat="1">
      <c r="B161" s="113"/>
      <c r="C161" s="215"/>
      <c r="D161" s="114"/>
      <c r="IH161" s="188"/>
      <c r="II161" s="188"/>
      <c r="IJ161" s="188"/>
      <c r="IK161" s="188"/>
      <c r="IL161" s="188"/>
      <c r="IM161" s="188"/>
      <c r="IN161" s="188"/>
      <c r="IO161" s="188"/>
      <c r="IP161" s="188"/>
      <c r="IQ161" s="188"/>
      <c r="IR161" s="188"/>
      <c r="IS161" s="188"/>
      <c r="IT161" s="188"/>
      <c r="IU161" s="188"/>
      <c r="IV161" s="188"/>
    </row>
    <row r="162" spans="2:256" s="186" customFormat="1">
      <c r="B162" s="113"/>
      <c r="C162" s="215"/>
      <c r="D162" s="114"/>
      <c r="IH162" s="188"/>
      <c r="II162" s="188"/>
      <c r="IJ162" s="188"/>
      <c r="IK162" s="188"/>
      <c r="IL162" s="188"/>
      <c r="IM162" s="188"/>
      <c r="IN162" s="188"/>
      <c r="IO162" s="188"/>
      <c r="IP162" s="188"/>
      <c r="IQ162" s="188"/>
      <c r="IR162" s="188"/>
      <c r="IS162" s="188"/>
      <c r="IT162" s="188"/>
      <c r="IU162" s="188"/>
      <c r="IV162" s="188"/>
    </row>
    <row r="163" spans="2:256" s="186" customFormat="1">
      <c r="B163" s="113"/>
      <c r="C163" s="215"/>
      <c r="D163" s="114"/>
      <c r="IH163" s="188"/>
      <c r="II163" s="188"/>
      <c r="IJ163" s="188"/>
      <c r="IK163" s="188"/>
      <c r="IL163" s="188"/>
      <c r="IM163" s="188"/>
      <c r="IN163" s="188"/>
      <c r="IO163" s="188"/>
      <c r="IP163" s="188"/>
      <c r="IQ163" s="188"/>
      <c r="IR163" s="188"/>
      <c r="IS163" s="188"/>
      <c r="IT163" s="188"/>
      <c r="IU163" s="188"/>
      <c r="IV163" s="188"/>
    </row>
    <row r="164" spans="2:256" s="186" customFormat="1">
      <c r="B164" s="113"/>
      <c r="C164" s="215"/>
      <c r="D164" s="114"/>
      <c r="IH164" s="188"/>
      <c r="II164" s="188"/>
      <c r="IJ164" s="188"/>
      <c r="IK164" s="188"/>
      <c r="IL164" s="188"/>
      <c r="IM164" s="188"/>
      <c r="IN164" s="188"/>
      <c r="IO164" s="188"/>
      <c r="IP164" s="188"/>
      <c r="IQ164" s="188"/>
      <c r="IR164" s="188"/>
      <c r="IS164" s="188"/>
      <c r="IT164" s="188"/>
      <c r="IU164" s="188"/>
      <c r="IV164" s="188"/>
    </row>
    <row r="165" spans="2:256" s="186" customFormat="1">
      <c r="B165" s="113"/>
      <c r="C165" s="215"/>
      <c r="D165" s="114"/>
      <c r="IH165" s="188"/>
      <c r="II165" s="188"/>
      <c r="IJ165" s="188"/>
      <c r="IK165" s="188"/>
      <c r="IL165" s="188"/>
      <c r="IM165" s="188"/>
      <c r="IN165" s="188"/>
      <c r="IO165" s="188"/>
      <c r="IP165" s="188"/>
      <c r="IQ165" s="188"/>
      <c r="IR165" s="188"/>
      <c r="IS165" s="188"/>
      <c r="IT165" s="188"/>
      <c r="IU165" s="188"/>
      <c r="IV165" s="188"/>
    </row>
    <row r="166" spans="2:256" s="186" customFormat="1">
      <c r="B166" s="113"/>
      <c r="C166" s="215"/>
      <c r="D166" s="114"/>
      <c r="IH166" s="188"/>
      <c r="II166" s="188"/>
      <c r="IJ166" s="188"/>
      <c r="IK166" s="188"/>
      <c r="IL166" s="188"/>
      <c r="IM166" s="188"/>
      <c r="IN166" s="188"/>
      <c r="IO166" s="188"/>
      <c r="IP166" s="188"/>
      <c r="IQ166" s="188"/>
      <c r="IR166" s="188"/>
      <c r="IS166" s="188"/>
      <c r="IT166" s="188"/>
      <c r="IU166" s="188"/>
      <c r="IV166" s="188"/>
    </row>
    <row r="167" spans="2:256" s="186" customFormat="1">
      <c r="B167" s="113"/>
      <c r="C167" s="215"/>
      <c r="D167" s="114"/>
      <c r="IH167" s="188"/>
      <c r="II167" s="188"/>
      <c r="IJ167" s="188"/>
      <c r="IK167" s="188"/>
      <c r="IL167" s="188"/>
      <c r="IM167" s="188"/>
      <c r="IN167" s="188"/>
      <c r="IO167" s="188"/>
      <c r="IP167" s="188"/>
      <c r="IQ167" s="188"/>
      <c r="IR167" s="188"/>
      <c r="IS167" s="188"/>
      <c r="IT167" s="188"/>
      <c r="IU167" s="188"/>
      <c r="IV167" s="188"/>
    </row>
    <row r="168" spans="2:256" s="186" customFormat="1">
      <c r="B168" s="113"/>
      <c r="C168" s="215"/>
      <c r="D168" s="114"/>
      <c r="IH168" s="188"/>
      <c r="II168" s="188"/>
      <c r="IJ168" s="188"/>
      <c r="IK168" s="188"/>
      <c r="IL168" s="188"/>
      <c r="IM168" s="188"/>
      <c r="IN168" s="188"/>
      <c r="IO168" s="188"/>
      <c r="IP168" s="188"/>
      <c r="IQ168" s="188"/>
      <c r="IR168" s="188"/>
      <c r="IS168" s="188"/>
      <c r="IT168" s="188"/>
      <c r="IU168" s="188"/>
      <c r="IV168" s="188"/>
    </row>
    <row r="169" spans="2:256" s="186" customFormat="1">
      <c r="B169" s="113"/>
      <c r="C169" s="215"/>
      <c r="D169" s="114"/>
      <c r="IH169" s="188"/>
      <c r="II169" s="188"/>
      <c r="IJ169" s="188"/>
      <c r="IK169" s="188"/>
      <c r="IL169" s="188"/>
      <c r="IM169" s="188"/>
      <c r="IN169" s="188"/>
      <c r="IO169" s="188"/>
      <c r="IP169" s="188"/>
      <c r="IQ169" s="188"/>
      <c r="IR169" s="188"/>
      <c r="IS169" s="188"/>
      <c r="IT169" s="188"/>
      <c r="IU169" s="188"/>
      <c r="IV169" s="188"/>
    </row>
    <row r="170" spans="2:256" s="186" customFormat="1">
      <c r="B170" s="113"/>
      <c r="C170" s="215"/>
      <c r="D170" s="114"/>
      <c r="IH170" s="188"/>
      <c r="II170" s="188"/>
      <c r="IJ170" s="188"/>
      <c r="IK170" s="188"/>
      <c r="IL170" s="188"/>
      <c r="IM170" s="188"/>
      <c r="IN170" s="188"/>
      <c r="IO170" s="188"/>
      <c r="IP170" s="188"/>
      <c r="IQ170" s="188"/>
      <c r="IR170" s="188"/>
      <c r="IS170" s="188"/>
      <c r="IT170" s="188"/>
      <c r="IU170" s="188"/>
      <c r="IV170" s="188"/>
    </row>
    <row r="171" spans="2:256" s="186" customFormat="1">
      <c r="B171" s="113"/>
      <c r="C171" s="215"/>
      <c r="D171" s="114"/>
      <c r="IH171" s="188"/>
      <c r="II171" s="188"/>
      <c r="IJ171" s="188"/>
      <c r="IK171" s="188"/>
      <c r="IL171" s="188"/>
      <c r="IM171" s="188"/>
      <c r="IN171" s="188"/>
      <c r="IO171" s="188"/>
      <c r="IP171" s="188"/>
      <c r="IQ171" s="188"/>
      <c r="IR171" s="188"/>
      <c r="IS171" s="188"/>
      <c r="IT171" s="188"/>
      <c r="IU171" s="188"/>
      <c r="IV171" s="188"/>
    </row>
    <row r="172" spans="2:256" s="186" customFormat="1">
      <c r="B172" s="113"/>
      <c r="C172" s="215"/>
      <c r="D172" s="114"/>
      <c r="IH172" s="188"/>
      <c r="II172" s="188"/>
      <c r="IJ172" s="188"/>
      <c r="IK172" s="188"/>
      <c r="IL172" s="188"/>
      <c r="IM172" s="188"/>
      <c r="IN172" s="188"/>
      <c r="IO172" s="188"/>
      <c r="IP172" s="188"/>
      <c r="IQ172" s="188"/>
      <c r="IR172" s="188"/>
      <c r="IS172" s="188"/>
      <c r="IT172" s="188"/>
      <c r="IU172" s="188"/>
      <c r="IV172" s="188"/>
    </row>
    <row r="173" spans="2:256" s="186" customFormat="1">
      <c r="B173" s="113"/>
      <c r="C173" s="215"/>
      <c r="D173" s="114"/>
      <c r="IH173" s="188"/>
      <c r="II173" s="188"/>
      <c r="IJ173" s="188"/>
      <c r="IK173" s="188"/>
      <c r="IL173" s="188"/>
      <c r="IM173" s="188"/>
      <c r="IN173" s="188"/>
      <c r="IO173" s="188"/>
      <c r="IP173" s="188"/>
      <c r="IQ173" s="188"/>
      <c r="IR173" s="188"/>
      <c r="IS173" s="188"/>
      <c r="IT173" s="188"/>
      <c r="IU173" s="188"/>
      <c r="IV173" s="188"/>
    </row>
    <row r="174" spans="2:256" s="186" customFormat="1">
      <c r="B174" s="113"/>
      <c r="C174" s="215"/>
      <c r="D174" s="114"/>
      <c r="IH174" s="188"/>
      <c r="II174" s="188"/>
      <c r="IJ174" s="188"/>
      <c r="IK174" s="188"/>
      <c r="IL174" s="188"/>
      <c r="IM174" s="188"/>
      <c r="IN174" s="188"/>
      <c r="IO174" s="188"/>
      <c r="IP174" s="188"/>
      <c r="IQ174" s="188"/>
      <c r="IR174" s="188"/>
      <c r="IS174" s="188"/>
      <c r="IT174" s="188"/>
      <c r="IU174" s="188"/>
      <c r="IV174" s="188"/>
    </row>
    <row r="175" spans="2:256" s="186" customFormat="1">
      <c r="B175" s="113"/>
      <c r="C175" s="215"/>
      <c r="D175" s="114"/>
      <c r="IH175" s="188"/>
      <c r="II175" s="188"/>
      <c r="IJ175" s="188"/>
      <c r="IK175" s="188"/>
      <c r="IL175" s="188"/>
      <c r="IM175" s="188"/>
      <c r="IN175" s="188"/>
      <c r="IO175" s="188"/>
      <c r="IP175" s="188"/>
      <c r="IQ175" s="188"/>
      <c r="IR175" s="188"/>
      <c r="IS175" s="188"/>
      <c r="IT175" s="188"/>
      <c r="IU175" s="188"/>
      <c r="IV175" s="188"/>
    </row>
    <row r="176" spans="2:256" s="186" customFormat="1">
      <c r="B176" s="113"/>
      <c r="C176" s="215"/>
      <c r="D176" s="114"/>
      <c r="IH176" s="188"/>
      <c r="II176" s="188"/>
      <c r="IJ176" s="188"/>
      <c r="IK176" s="188"/>
      <c r="IL176" s="188"/>
      <c r="IM176" s="188"/>
      <c r="IN176" s="188"/>
      <c r="IO176" s="188"/>
      <c r="IP176" s="188"/>
      <c r="IQ176" s="188"/>
      <c r="IR176" s="188"/>
      <c r="IS176" s="188"/>
      <c r="IT176" s="188"/>
      <c r="IU176" s="188"/>
      <c r="IV176" s="188"/>
    </row>
    <row r="177" spans="2:256" s="186" customFormat="1">
      <c r="B177" s="113"/>
      <c r="C177" s="215"/>
      <c r="D177" s="114"/>
      <c r="IH177" s="188"/>
      <c r="II177" s="188"/>
      <c r="IJ177" s="188"/>
      <c r="IK177" s="188"/>
      <c r="IL177" s="188"/>
      <c r="IM177" s="188"/>
      <c r="IN177" s="188"/>
      <c r="IO177" s="188"/>
      <c r="IP177" s="188"/>
      <c r="IQ177" s="188"/>
      <c r="IR177" s="188"/>
      <c r="IS177" s="188"/>
      <c r="IT177" s="188"/>
      <c r="IU177" s="188"/>
      <c r="IV177" s="188"/>
    </row>
  </sheetData>
  <mergeCells count="1">
    <mergeCell ref="A2:D2"/>
  </mergeCells>
  <phoneticPr fontId="26" type="noConversion"/>
  <pageMargins left="0.39370078740157483" right="0.39370078740157483" top="0.78740157480314965" bottom="0.78740157480314965" header="0.31496062992125984" footer="0.31496062992125984"/>
  <pageSetup paperSize="9" fitToHeight="0" orientation="portrait" useFirstPageNumber="1" errors="NA" r:id="rId1"/>
  <headerFooter alignWithMargins="0"/>
</worksheet>
</file>

<file path=xl/worksheets/sheet28.xml><?xml version="1.0" encoding="utf-8"?>
<worksheet xmlns="http://schemas.openxmlformats.org/spreadsheetml/2006/main" xmlns:r="http://schemas.openxmlformats.org/officeDocument/2006/relationships">
  <sheetPr enableFormatConditionsCalculation="0">
    <tabColor theme="8" tint="0.59999389629810485"/>
  </sheetPr>
  <dimension ref="A1:IV177"/>
  <sheetViews>
    <sheetView zoomScaleSheetLayoutView="100" workbookViewId="0">
      <selection activeCell="B6" sqref="B6"/>
    </sheetView>
  </sheetViews>
  <sheetFormatPr defaultColWidth="10" defaultRowHeight="14.25"/>
  <cols>
    <col min="1" max="1" width="43.28515625" style="186" customWidth="1"/>
    <col min="2" max="3" width="14.42578125" style="113" customWidth="1"/>
    <col min="4" max="4" width="14.42578125" style="114" customWidth="1"/>
    <col min="5" max="242" width="10" style="186"/>
    <col min="243" max="16384" width="10" style="188"/>
  </cols>
  <sheetData>
    <row r="1" spans="1:256" s="179" customFormat="1" ht="30" customHeight="1">
      <c r="A1" s="189" t="s">
        <v>1279</v>
      </c>
      <c r="B1" s="190"/>
      <c r="C1" s="190"/>
      <c r="D1" s="191"/>
    </row>
    <row r="2" spans="1:256" s="180" customFormat="1" ht="38.25" customHeight="1">
      <c r="A2" s="597" t="s">
        <v>1142</v>
      </c>
      <c r="B2" s="597"/>
      <c r="C2" s="597"/>
      <c r="D2" s="597"/>
    </row>
    <row r="3" spans="1:256" s="181" customFormat="1" ht="21.75" customHeight="1">
      <c r="A3" s="192"/>
      <c r="B3" s="193"/>
      <c r="C3" s="596" t="s">
        <v>208</v>
      </c>
      <c r="D3" s="596"/>
    </row>
    <row r="4" spans="1:256" s="182" customFormat="1" ht="41.25" customHeight="1">
      <c r="A4" s="194" t="s">
        <v>862</v>
      </c>
      <c r="B4" s="148" t="s">
        <v>211</v>
      </c>
      <c r="C4" s="195" t="s">
        <v>845</v>
      </c>
      <c r="D4" s="196" t="s">
        <v>863</v>
      </c>
    </row>
    <row r="5" spans="1:256" s="183" customFormat="1" ht="30" customHeight="1">
      <c r="A5" s="197" t="s">
        <v>803</v>
      </c>
      <c r="B5" s="198">
        <f>B6</f>
        <v>568</v>
      </c>
      <c r="C5" s="198">
        <f>C6</f>
        <v>409</v>
      </c>
      <c r="D5" s="199">
        <f>(C5-B5)/B5</f>
        <v>-0.27992957746478875</v>
      </c>
    </row>
    <row r="6" spans="1:256" s="183" customFormat="1" ht="30" customHeight="1">
      <c r="A6" s="197" t="s">
        <v>1143</v>
      </c>
      <c r="B6" s="198">
        <v>568</v>
      </c>
      <c r="C6" s="198">
        <v>409</v>
      </c>
      <c r="D6" s="199">
        <f t="shared" ref="D6:D16" si="0">(C6-B6)/B6</f>
        <v>-0.27992957746478875</v>
      </c>
    </row>
    <row r="7" spans="1:256" s="183" customFormat="1" ht="30" customHeight="1">
      <c r="A7" s="200" t="s">
        <v>807</v>
      </c>
      <c r="B7" s="198"/>
      <c r="C7" s="198">
        <v>1000</v>
      </c>
      <c r="D7" s="199">
        <v>1</v>
      </c>
    </row>
    <row r="8" spans="1:256" s="183" customFormat="1" ht="30" customHeight="1">
      <c r="A8" s="200" t="s">
        <v>809</v>
      </c>
      <c r="B8" s="198"/>
      <c r="C8" s="198"/>
      <c r="D8" s="199"/>
    </row>
    <row r="9" spans="1:256" s="183" customFormat="1" ht="30" customHeight="1">
      <c r="A9" s="200" t="s">
        <v>811</v>
      </c>
      <c r="B9" s="198"/>
      <c r="C9" s="198"/>
      <c r="D9" s="199"/>
    </row>
    <row r="10" spans="1:256" s="183" customFormat="1" ht="30" customHeight="1">
      <c r="A10" s="201" t="s">
        <v>1137</v>
      </c>
      <c r="B10" s="198"/>
      <c r="C10" s="198"/>
      <c r="D10" s="199"/>
    </row>
    <row r="11" spans="1:256" s="183" customFormat="1" ht="30" customHeight="1">
      <c r="A11" s="200" t="s">
        <v>1138</v>
      </c>
      <c r="B11" s="198"/>
      <c r="C11" s="198"/>
      <c r="D11" s="199"/>
    </row>
    <row r="12" spans="1:256" s="184" customFormat="1" ht="30" customHeight="1">
      <c r="A12" s="202" t="s">
        <v>818</v>
      </c>
      <c r="B12" s="203">
        <f>B5+B7+B8+B9+B10+B11</f>
        <v>568</v>
      </c>
      <c r="C12" s="203">
        <f>C5+C7+C8+C9+C10+C11</f>
        <v>1409</v>
      </c>
      <c r="D12" s="204">
        <f t="shared" si="0"/>
        <v>1.4806338028169015</v>
      </c>
    </row>
    <row r="13" spans="1:256" s="185" customFormat="1" ht="27.95" customHeight="1">
      <c r="A13" s="205" t="s">
        <v>777</v>
      </c>
      <c r="B13" s="206">
        <f>SUM(B14:B15)</f>
        <v>2932</v>
      </c>
      <c r="C13" s="206">
        <f>SUM(C14:C15)</f>
        <v>3159</v>
      </c>
      <c r="D13" s="204">
        <f t="shared" si="0"/>
        <v>7.7421555252387447E-2</v>
      </c>
      <c r="II13" s="213"/>
      <c r="IJ13" s="213"/>
      <c r="IK13" s="213"/>
      <c r="IL13" s="213"/>
      <c r="IM13" s="213"/>
      <c r="IN13" s="213"/>
      <c r="IO13" s="213"/>
      <c r="IP13" s="213"/>
      <c r="IQ13" s="213"/>
      <c r="IR13" s="213"/>
      <c r="IS13" s="213"/>
      <c r="IT13" s="213"/>
      <c r="IU13" s="213"/>
      <c r="IV13" s="213"/>
    </row>
    <row r="14" spans="1:256" s="186" customFormat="1" ht="27.95" customHeight="1">
      <c r="A14" s="207" t="s">
        <v>1100</v>
      </c>
      <c r="B14" s="208">
        <v>2773</v>
      </c>
      <c r="C14" s="208">
        <v>3000</v>
      </c>
      <c r="D14" s="199">
        <f t="shared" si="0"/>
        <v>8.1860800576992424E-2</v>
      </c>
      <c r="II14" s="188"/>
      <c r="IJ14" s="188"/>
      <c r="IK14" s="188"/>
      <c r="IL14" s="188"/>
      <c r="IM14" s="188"/>
      <c r="IN14" s="188"/>
      <c r="IO14" s="188"/>
      <c r="IP14" s="188"/>
      <c r="IQ14" s="188"/>
      <c r="IR14" s="188"/>
      <c r="IS14" s="188"/>
      <c r="IT14" s="188"/>
      <c r="IU14" s="188"/>
      <c r="IV14" s="188"/>
    </row>
    <row r="15" spans="1:256" s="187" customFormat="1" ht="27.95" customHeight="1">
      <c r="A15" s="207" t="s">
        <v>1139</v>
      </c>
      <c r="B15" s="208">
        <v>159</v>
      </c>
      <c r="C15" s="208">
        <v>159</v>
      </c>
      <c r="D15" s="199">
        <f t="shared" si="0"/>
        <v>0</v>
      </c>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c r="IH15" s="209"/>
    </row>
    <row r="16" spans="1:256" s="187" customFormat="1" ht="27.95" customHeight="1">
      <c r="A16" s="210" t="s">
        <v>796</v>
      </c>
      <c r="B16" s="211">
        <f>B13+B12</f>
        <v>3500</v>
      </c>
      <c r="C16" s="211">
        <f>C13+C12</f>
        <v>4568</v>
      </c>
      <c r="D16" s="212">
        <f t="shared" si="0"/>
        <v>0.30514285714285716</v>
      </c>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c r="HC16" s="209"/>
      <c r="HD16" s="209"/>
      <c r="HE16" s="209"/>
      <c r="HF16" s="209"/>
      <c r="HG16" s="209"/>
      <c r="HH16" s="209"/>
      <c r="HI16" s="209"/>
      <c r="HJ16" s="209"/>
      <c r="HK16" s="209"/>
      <c r="HL16" s="209"/>
      <c r="HM16" s="209"/>
      <c r="HN16" s="209"/>
      <c r="HO16" s="209"/>
      <c r="HP16" s="209"/>
      <c r="HQ16" s="209"/>
      <c r="HR16" s="209"/>
      <c r="HS16" s="209"/>
      <c r="HT16" s="209"/>
      <c r="HU16" s="209"/>
      <c r="HV16" s="209"/>
      <c r="HW16" s="209"/>
      <c r="HX16" s="209"/>
      <c r="HY16" s="209"/>
      <c r="HZ16" s="209"/>
      <c r="IA16" s="209"/>
      <c r="IB16" s="209"/>
      <c r="IC16" s="209"/>
      <c r="ID16" s="209"/>
      <c r="IE16" s="209"/>
      <c r="IF16" s="209"/>
      <c r="IG16" s="209"/>
      <c r="IH16" s="209"/>
    </row>
    <row r="17" spans="2:256" s="186" customFormat="1">
      <c r="B17" s="113"/>
      <c r="C17" s="113"/>
      <c r="D17" s="114"/>
      <c r="II17" s="188"/>
      <c r="IJ17" s="188"/>
      <c r="IK17" s="188"/>
      <c r="IL17" s="188"/>
      <c r="IM17" s="188"/>
      <c r="IN17" s="188"/>
      <c r="IO17" s="188"/>
      <c r="IP17" s="188"/>
      <c r="IQ17" s="188"/>
      <c r="IR17" s="188"/>
      <c r="IS17" s="188"/>
      <c r="IT17" s="188"/>
      <c r="IU17" s="188"/>
      <c r="IV17" s="188"/>
    </row>
    <row r="18" spans="2:256" s="186" customFormat="1">
      <c r="B18" s="113"/>
      <c r="C18" s="113"/>
      <c r="D18" s="114"/>
      <c r="II18" s="188"/>
      <c r="IJ18" s="188"/>
      <c r="IK18" s="188"/>
      <c r="IL18" s="188"/>
      <c r="IM18" s="188"/>
      <c r="IN18" s="188"/>
      <c r="IO18" s="188"/>
      <c r="IP18" s="188"/>
      <c r="IQ18" s="188"/>
      <c r="IR18" s="188"/>
      <c r="IS18" s="188"/>
      <c r="IT18" s="188"/>
      <c r="IU18" s="188"/>
      <c r="IV18" s="188"/>
    </row>
    <row r="19" spans="2:256" s="186" customFormat="1">
      <c r="B19" s="113"/>
      <c r="C19" s="113"/>
      <c r="D19" s="114"/>
      <c r="II19" s="188"/>
      <c r="IJ19" s="188"/>
      <c r="IK19" s="188"/>
      <c r="IL19" s="188"/>
      <c r="IM19" s="188"/>
      <c r="IN19" s="188"/>
      <c r="IO19" s="188"/>
      <c r="IP19" s="188"/>
      <c r="IQ19" s="188"/>
      <c r="IR19" s="188"/>
      <c r="IS19" s="188"/>
      <c r="IT19" s="188"/>
      <c r="IU19" s="188"/>
      <c r="IV19" s="188"/>
    </row>
    <row r="20" spans="2:256" s="186" customFormat="1">
      <c r="B20" s="113"/>
      <c r="C20" s="113"/>
      <c r="D20" s="114"/>
      <c r="II20" s="188"/>
      <c r="IJ20" s="188"/>
      <c r="IK20" s="188"/>
      <c r="IL20" s="188"/>
      <c r="IM20" s="188"/>
      <c r="IN20" s="188"/>
      <c r="IO20" s="188"/>
      <c r="IP20" s="188"/>
      <c r="IQ20" s="188"/>
      <c r="IR20" s="188"/>
      <c r="IS20" s="188"/>
      <c r="IT20" s="188"/>
      <c r="IU20" s="188"/>
      <c r="IV20" s="188"/>
    </row>
    <row r="21" spans="2:256" s="186" customFormat="1">
      <c r="B21" s="113"/>
      <c r="C21" s="113"/>
      <c r="D21" s="114"/>
      <c r="II21" s="188"/>
      <c r="IJ21" s="188"/>
      <c r="IK21" s="188"/>
      <c r="IL21" s="188"/>
      <c r="IM21" s="188"/>
      <c r="IN21" s="188"/>
      <c r="IO21" s="188"/>
      <c r="IP21" s="188"/>
      <c r="IQ21" s="188"/>
      <c r="IR21" s="188"/>
      <c r="IS21" s="188"/>
      <c r="IT21" s="188"/>
      <c r="IU21" s="188"/>
      <c r="IV21" s="188"/>
    </row>
    <row r="22" spans="2:256" s="186" customFormat="1">
      <c r="B22" s="113"/>
      <c r="C22" s="113"/>
      <c r="D22" s="114"/>
      <c r="II22" s="188"/>
      <c r="IJ22" s="188"/>
      <c r="IK22" s="188"/>
      <c r="IL22" s="188"/>
      <c r="IM22" s="188"/>
      <c r="IN22" s="188"/>
      <c r="IO22" s="188"/>
      <c r="IP22" s="188"/>
      <c r="IQ22" s="188"/>
      <c r="IR22" s="188"/>
      <c r="IS22" s="188"/>
      <c r="IT22" s="188"/>
      <c r="IU22" s="188"/>
      <c r="IV22" s="188"/>
    </row>
    <row r="23" spans="2:256" s="186" customFormat="1">
      <c r="B23" s="113"/>
      <c r="C23" s="113"/>
      <c r="D23" s="114"/>
      <c r="II23" s="188"/>
      <c r="IJ23" s="188"/>
      <c r="IK23" s="188"/>
      <c r="IL23" s="188"/>
      <c r="IM23" s="188"/>
      <c r="IN23" s="188"/>
      <c r="IO23" s="188"/>
      <c r="IP23" s="188"/>
      <c r="IQ23" s="188"/>
      <c r="IR23" s="188"/>
      <c r="IS23" s="188"/>
      <c r="IT23" s="188"/>
      <c r="IU23" s="188"/>
      <c r="IV23" s="188"/>
    </row>
    <row r="24" spans="2:256" s="186" customFormat="1">
      <c r="B24" s="113"/>
      <c r="C24" s="113"/>
      <c r="D24" s="114"/>
      <c r="II24" s="188"/>
      <c r="IJ24" s="188"/>
      <c r="IK24" s="188"/>
      <c r="IL24" s="188"/>
      <c r="IM24" s="188"/>
      <c r="IN24" s="188"/>
      <c r="IO24" s="188"/>
      <c r="IP24" s="188"/>
      <c r="IQ24" s="188"/>
      <c r="IR24" s="188"/>
      <c r="IS24" s="188"/>
      <c r="IT24" s="188"/>
      <c r="IU24" s="188"/>
      <c r="IV24" s="188"/>
    </row>
    <row r="25" spans="2:256" s="186" customFormat="1">
      <c r="B25" s="113"/>
      <c r="C25" s="113"/>
      <c r="D25" s="114"/>
      <c r="II25" s="188"/>
      <c r="IJ25" s="188"/>
      <c r="IK25" s="188"/>
      <c r="IL25" s="188"/>
      <c r="IM25" s="188"/>
      <c r="IN25" s="188"/>
      <c r="IO25" s="188"/>
      <c r="IP25" s="188"/>
      <c r="IQ25" s="188"/>
      <c r="IR25" s="188"/>
      <c r="IS25" s="188"/>
      <c r="IT25" s="188"/>
      <c r="IU25" s="188"/>
      <c r="IV25" s="188"/>
    </row>
    <row r="26" spans="2:256" s="186" customFormat="1">
      <c r="B26" s="113"/>
      <c r="C26" s="113"/>
      <c r="D26" s="114"/>
      <c r="II26" s="188"/>
      <c r="IJ26" s="188"/>
      <c r="IK26" s="188"/>
      <c r="IL26" s="188"/>
      <c r="IM26" s="188"/>
      <c r="IN26" s="188"/>
      <c r="IO26" s="188"/>
      <c r="IP26" s="188"/>
      <c r="IQ26" s="188"/>
      <c r="IR26" s="188"/>
      <c r="IS26" s="188"/>
      <c r="IT26" s="188"/>
      <c r="IU26" s="188"/>
      <c r="IV26" s="188"/>
    </row>
    <row r="27" spans="2:256" s="186" customFormat="1">
      <c r="B27" s="113"/>
      <c r="C27" s="113"/>
      <c r="D27" s="114"/>
      <c r="II27" s="188"/>
      <c r="IJ27" s="188"/>
      <c r="IK27" s="188"/>
      <c r="IL27" s="188"/>
      <c r="IM27" s="188"/>
      <c r="IN27" s="188"/>
      <c r="IO27" s="188"/>
      <c r="IP27" s="188"/>
      <c r="IQ27" s="188"/>
      <c r="IR27" s="188"/>
      <c r="IS27" s="188"/>
      <c r="IT27" s="188"/>
      <c r="IU27" s="188"/>
      <c r="IV27" s="188"/>
    </row>
    <row r="28" spans="2:256" s="186" customFormat="1">
      <c r="B28" s="113"/>
      <c r="C28" s="113"/>
      <c r="D28" s="114"/>
      <c r="II28" s="188"/>
      <c r="IJ28" s="188"/>
      <c r="IK28" s="188"/>
      <c r="IL28" s="188"/>
      <c r="IM28" s="188"/>
      <c r="IN28" s="188"/>
      <c r="IO28" s="188"/>
      <c r="IP28" s="188"/>
      <c r="IQ28" s="188"/>
      <c r="IR28" s="188"/>
      <c r="IS28" s="188"/>
      <c r="IT28" s="188"/>
      <c r="IU28" s="188"/>
      <c r="IV28" s="188"/>
    </row>
    <row r="29" spans="2:256" s="186" customFormat="1">
      <c r="B29" s="113"/>
      <c r="C29" s="113"/>
      <c r="D29" s="114"/>
      <c r="II29" s="188"/>
      <c r="IJ29" s="188"/>
      <c r="IK29" s="188"/>
      <c r="IL29" s="188"/>
      <c r="IM29" s="188"/>
      <c r="IN29" s="188"/>
      <c r="IO29" s="188"/>
      <c r="IP29" s="188"/>
      <c r="IQ29" s="188"/>
      <c r="IR29" s="188"/>
      <c r="IS29" s="188"/>
      <c r="IT29" s="188"/>
      <c r="IU29" s="188"/>
      <c r="IV29" s="188"/>
    </row>
    <row r="30" spans="2:256" s="186" customFormat="1">
      <c r="B30" s="113"/>
      <c r="C30" s="113"/>
      <c r="D30" s="114"/>
      <c r="II30" s="188"/>
      <c r="IJ30" s="188"/>
      <c r="IK30" s="188"/>
      <c r="IL30" s="188"/>
      <c r="IM30" s="188"/>
      <c r="IN30" s="188"/>
      <c r="IO30" s="188"/>
      <c r="IP30" s="188"/>
      <c r="IQ30" s="188"/>
      <c r="IR30" s="188"/>
      <c r="IS30" s="188"/>
      <c r="IT30" s="188"/>
      <c r="IU30" s="188"/>
      <c r="IV30" s="188"/>
    </row>
    <row r="31" spans="2:256" s="186" customFormat="1">
      <c r="B31" s="113"/>
      <c r="C31" s="113"/>
      <c r="D31" s="114"/>
      <c r="II31" s="188"/>
      <c r="IJ31" s="188"/>
      <c r="IK31" s="188"/>
      <c r="IL31" s="188"/>
      <c r="IM31" s="188"/>
      <c r="IN31" s="188"/>
      <c r="IO31" s="188"/>
      <c r="IP31" s="188"/>
      <c r="IQ31" s="188"/>
      <c r="IR31" s="188"/>
      <c r="IS31" s="188"/>
      <c r="IT31" s="188"/>
      <c r="IU31" s="188"/>
      <c r="IV31" s="188"/>
    </row>
    <row r="32" spans="2:256" s="186" customFormat="1">
      <c r="B32" s="113"/>
      <c r="C32" s="113"/>
      <c r="D32" s="114"/>
      <c r="II32" s="188"/>
      <c r="IJ32" s="188"/>
      <c r="IK32" s="188"/>
      <c r="IL32" s="188"/>
      <c r="IM32" s="188"/>
      <c r="IN32" s="188"/>
      <c r="IO32" s="188"/>
      <c r="IP32" s="188"/>
      <c r="IQ32" s="188"/>
      <c r="IR32" s="188"/>
      <c r="IS32" s="188"/>
      <c r="IT32" s="188"/>
      <c r="IU32" s="188"/>
      <c r="IV32" s="188"/>
    </row>
    <row r="33" spans="2:256" s="186" customFormat="1">
      <c r="B33" s="113"/>
      <c r="C33" s="113"/>
      <c r="D33" s="114"/>
      <c r="II33" s="188"/>
      <c r="IJ33" s="188"/>
      <c r="IK33" s="188"/>
      <c r="IL33" s="188"/>
      <c r="IM33" s="188"/>
      <c r="IN33" s="188"/>
      <c r="IO33" s="188"/>
      <c r="IP33" s="188"/>
      <c r="IQ33" s="188"/>
      <c r="IR33" s="188"/>
      <c r="IS33" s="188"/>
      <c r="IT33" s="188"/>
      <c r="IU33" s="188"/>
      <c r="IV33" s="188"/>
    </row>
    <row r="34" spans="2:256" s="186" customFormat="1">
      <c r="B34" s="113"/>
      <c r="C34" s="113"/>
      <c r="D34" s="114"/>
      <c r="II34" s="188"/>
      <c r="IJ34" s="188"/>
      <c r="IK34" s="188"/>
      <c r="IL34" s="188"/>
      <c r="IM34" s="188"/>
      <c r="IN34" s="188"/>
      <c r="IO34" s="188"/>
      <c r="IP34" s="188"/>
      <c r="IQ34" s="188"/>
      <c r="IR34" s="188"/>
      <c r="IS34" s="188"/>
      <c r="IT34" s="188"/>
      <c r="IU34" s="188"/>
      <c r="IV34" s="188"/>
    </row>
    <row r="35" spans="2:256" s="186" customFormat="1">
      <c r="B35" s="113"/>
      <c r="C35" s="113"/>
      <c r="D35" s="114"/>
      <c r="II35" s="188"/>
      <c r="IJ35" s="188"/>
      <c r="IK35" s="188"/>
      <c r="IL35" s="188"/>
      <c r="IM35" s="188"/>
      <c r="IN35" s="188"/>
      <c r="IO35" s="188"/>
      <c r="IP35" s="188"/>
      <c r="IQ35" s="188"/>
      <c r="IR35" s="188"/>
      <c r="IS35" s="188"/>
      <c r="IT35" s="188"/>
      <c r="IU35" s="188"/>
      <c r="IV35" s="188"/>
    </row>
    <row r="36" spans="2:256" s="186" customFormat="1">
      <c r="B36" s="113"/>
      <c r="C36" s="113"/>
      <c r="D36" s="114"/>
      <c r="II36" s="188"/>
      <c r="IJ36" s="188"/>
      <c r="IK36" s="188"/>
      <c r="IL36" s="188"/>
      <c r="IM36" s="188"/>
      <c r="IN36" s="188"/>
      <c r="IO36" s="188"/>
      <c r="IP36" s="188"/>
      <c r="IQ36" s="188"/>
      <c r="IR36" s="188"/>
      <c r="IS36" s="188"/>
      <c r="IT36" s="188"/>
      <c r="IU36" s="188"/>
      <c r="IV36" s="188"/>
    </row>
    <row r="37" spans="2:256" s="186" customFormat="1">
      <c r="B37" s="113"/>
      <c r="C37" s="113"/>
      <c r="D37" s="114"/>
      <c r="II37" s="188"/>
      <c r="IJ37" s="188"/>
      <c r="IK37" s="188"/>
      <c r="IL37" s="188"/>
      <c r="IM37" s="188"/>
      <c r="IN37" s="188"/>
      <c r="IO37" s="188"/>
      <c r="IP37" s="188"/>
      <c r="IQ37" s="188"/>
      <c r="IR37" s="188"/>
      <c r="IS37" s="188"/>
      <c r="IT37" s="188"/>
      <c r="IU37" s="188"/>
      <c r="IV37" s="188"/>
    </row>
    <row r="38" spans="2:256" s="186" customFormat="1">
      <c r="B38" s="113"/>
      <c r="C38" s="113"/>
      <c r="D38" s="114"/>
      <c r="II38" s="188"/>
      <c r="IJ38" s="188"/>
      <c r="IK38" s="188"/>
      <c r="IL38" s="188"/>
      <c r="IM38" s="188"/>
      <c r="IN38" s="188"/>
      <c r="IO38" s="188"/>
      <c r="IP38" s="188"/>
      <c r="IQ38" s="188"/>
      <c r="IR38" s="188"/>
      <c r="IS38" s="188"/>
      <c r="IT38" s="188"/>
      <c r="IU38" s="188"/>
      <c r="IV38" s="188"/>
    </row>
    <row r="39" spans="2:256" s="186" customFormat="1">
      <c r="B39" s="113"/>
      <c r="C39" s="113"/>
      <c r="D39" s="114"/>
      <c r="II39" s="188"/>
      <c r="IJ39" s="188"/>
      <c r="IK39" s="188"/>
      <c r="IL39" s="188"/>
      <c r="IM39" s="188"/>
      <c r="IN39" s="188"/>
      <c r="IO39" s="188"/>
      <c r="IP39" s="188"/>
      <c r="IQ39" s="188"/>
      <c r="IR39" s="188"/>
      <c r="IS39" s="188"/>
      <c r="IT39" s="188"/>
      <c r="IU39" s="188"/>
      <c r="IV39" s="188"/>
    </row>
    <row r="40" spans="2:256" s="186" customFormat="1">
      <c r="B40" s="113"/>
      <c r="C40" s="113"/>
      <c r="D40" s="114"/>
      <c r="II40" s="188"/>
      <c r="IJ40" s="188"/>
      <c r="IK40" s="188"/>
      <c r="IL40" s="188"/>
      <c r="IM40" s="188"/>
      <c r="IN40" s="188"/>
      <c r="IO40" s="188"/>
      <c r="IP40" s="188"/>
      <c r="IQ40" s="188"/>
      <c r="IR40" s="188"/>
      <c r="IS40" s="188"/>
      <c r="IT40" s="188"/>
      <c r="IU40" s="188"/>
      <c r="IV40" s="188"/>
    </row>
    <row r="41" spans="2:256" s="186" customFormat="1">
      <c r="B41" s="113"/>
      <c r="C41" s="113"/>
      <c r="D41" s="114"/>
      <c r="II41" s="188"/>
      <c r="IJ41" s="188"/>
      <c r="IK41" s="188"/>
      <c r="IL41" s="188"/>
      <c r="IM41" s="188"/>
      <c r="IN41" s="188"/>
      <c r="IO41" s="188"/>
      <c r="IP41" s="188"/>
      <c r="IQ41" s="188"/>
      <c r="IR41" s="188"/>
      <c r="IS41" s="188"/>
      <c r="IT41" s="188"/>
      <c r="IU41" s="188"/>
      <c r="IV41" s="188"/>
    </row>
    <row r="42" spans="2:256" s="186" customFormat="1">
      <c r="B42" s="113"/>
      <c r="C42" s="113"/>
      <c r="D42" s="114"/>
      <c r="II42" s="188"/>
      <c r="IJ42" s="188"/>
      <c r="IK42" s="188"/>
      <c r="IL42" s="188"/>
      <c r="IM42" s="188"/>
      <c r="IN42" s="188"/>
      <c r="IO42" s="188"/>
      <c r="IP42" s="188"/>
      <c r="IQ42" s="188"/>
      <c r="IR42" s="188"/>
      <c r="IS42" s="188"/>
      <c r="IT42" s="188"/>
      <c r="IU42" s="188"/>
      <c r="IV42" s="188"/>
    </row>
    <row r="43" spans="2:256" s="186" customFormat="1">
      <c r="B43" s="113"/>
      <c r="C43" s="113"/>
      <c r="D43" s="114"/>
      <c r="II43" s="188"/>
      <c r="IJ43" s="188"/>
      <c r="IK43" s="188"/>
      <c r="IL43" s="188"/>
      <c r="IM43" s="188"/>
      <c r="IN43" s="188"/>
      <c r="IO43" s="188"/>
      <c r="IP43" s="188"/>
      <c r="IQ43" s="188"/>
      <c r="IR43" s="188"/>
      <c r="IS43" s="188"/>
      <c r="IT43" s="188"/>
      <c r="IU43" s="188"/>
      <c r="IV43" s="188"/>
    </row>
    <row r="44" spans="2:256" s="186" customFormat="1">
      <c r="B44" s="113"/>
      <c r="C44" s="113"/>
      <c r="D44" s="114"/>
      <c r="II44" s="188"/>
      <c r="IJ44" s="188"/>
      <c r="IK44" s="188"/>
      <c r="IL44" s="188"/>
      <c r="IM44" s="188"/>
      <c r="IN44" s="188"/>
      <c r="IO44" s="188"/>
      <c r="IP44" s="188"/>
      <c r="IQ44" s="188"/>
      <c r="IR44" s="188"/>
      <c r="IS44" s="188"/>
      <c r="IT44" s="188"/>
      <c r="IU44" s="188"/>
      <c r="IV44" s="188"/>
    </row>
    <row r="45" spans="2:256" s="186" customFormat="1">
      <c r="B45" s="113"/>
      <c r="C45" s="113"/>
      <c r="D45" s="114"/>
      <c r="II45" s="188"/>
      <c r="IJ45" s="188"/>
      <c r="IK45" s="188"/>
      <c r="IL45" s="188"/>
      <c r="IM45" s="188"/>
      <c r="IN45" s="188"/>
      <c r="IO45" s="188"/>
      <c r="IP45" s="188"/>
      <c r="IQ45" s="188"/>
      <c r="IR45" s="188"/>
      <c r="IS45" s="188"/>
      <c r="IT45" s="188"/>
      <c r="IU45" s="188"/>
      <c r="IV45" s="188"/>
    </row>
    <row r="46" spans="2:256" s="186" customFormat="1">
      <c r="B46" s="113"/>
      <c r="C46" s="113"/>
      <c r="D46" s="114"/>
      <c r="II46" s="188"/>
      <c r="IJ46" s="188"/>
      <c r="IK46" s="188"/>
      <c r="IL46" s="188"/>
      <c r="IM46" s="188"/>
      <c r="IN46" s="188"/>
      <c r="IO46" s="188"/>
      <c r="IP46" s="188"/>
      <c r="IQ46" s="188"/>
      <c r="IR46" s="188"/>
      <c r="IS46" s="188"/>
      <c r="IT46" s="188"/>
      <c r="IU46" s="188"/>
      <c r="IV46" s="188"/>
    </row>
    <row r="47" spans="2:256" s="186" customFormat="1">
      <c r="B47" s="113"/>
      <c r="C47" s="113"/>
      <c r="D47" s="114"/>
      <c r="II47" s="188"/>
      <c r="IJ47" s="188"/>
      <c r="IK47" s="188"/>
      <c r="IL47" s="188"/>
      <c r="IM47" s="188"/>
      <c r="IN47" s="188"/>
      <c r="IO47" s="188"/>
      <c r="IP47" s="188"/>
      <c r="IQ47" s="188"/>
      <c r="IR47" s="188"/>
      <c r="IS47" s="188"/>
      <c r="IT47" s="188"/>
      <c r="IU47" s="188"/>
      <c r="IV47" s="188"/>
    </row>
    <row r="48" spans="2:256" s="186" customFormat="1">
      <c r="B48" s="113"/>
      <c r="C48" s="113"/>
      <c r="D48" s="114"/>
      <c r="II48" s="188"/>
      <c r="IJ48" s="188"/>
      <c r="IK48" s="188"/>
      <c r="IL48" s="188"/>
      <c r="IM48" s="188"/>
      <c r="IN48" s="188"/>
      <c r="IO48" s="188"/>
      <c r="IP48" s="188"/>
      <c r="IQ48" s="188"/>
      <c r="IR48" s="188"/>
      <c r="IS48" s="188"/>
      <c r="IT48" s="188"/>
      <c r="IU48" s="188"/>
      <c r="IV48" s="188"/>
    </row>
    <row r="49" spans="2:256" s="186" customFormat="1">
      <c r="B49" s="113"/>
      <c r="C49" s="113"/>
      <c r="D49" s="114"/>
      <c r="II49" s="188"/>
      <c r="IJ49" s="188"/>
      <c r="IK49" s="188"/>
      <c r="IL49" s="188"/>
      <c r="IM49" s="188"/>
      <c r="IN49" s="188"/>
      <c r="IO49" s="188"/>
      <c r="IP49" s="188"/>
      <c r="IQ49" s="188"/>
      <c r="IR49" s="188"/>
      <c r="IS49" s="188"/>
      <c r="IT49" s="188"/>
      <c r="IU49" s="188"/>
      <c r="IV49" s="188"/>
    </row>
    <row r="50" spans="2:256" s="186" customFormat="1">
      <c r="B50" s="113"/>
      <c r="C50" s="113"/>
      <c r="D50" s="114"/>
      <c r="II50" s="188"/>
      <c r="IJ50" s="188"/>
      <c r="IK50" s="188"/>
      <c r="IL50" s="188"/>
      <c r="IM50" s="188"/>
      <c r="IN50" s="188"/>
      <c r="IO50" s="188"/>
      <c r="IP50" s="188"/>
      <c r="IQ50" s="188"/>
      <c r="IR50" s="188"/>
      <c r="IS50" s="188"/>
      <c r="IT50" s="188"/>
      <c r="IU50" s="188"/>
      <c r="IV50" s="188"/>
    </row>
    <row r="51" spans="2:256" s="186" customFormat="1">
      <c r="B51" s="113"/>
      <c r="C51" s="113"/>
      <c r="D51" s="114"/>
      <c r="II51" s="188"/>
      <c r="IJ51" s="188"/>
      <c r="IK51" s="188"/>
      <c r="IL51" s="188"/>
      <c r="IM51" s="188"/>
      <c r="IN51" s="188"/>
      <c r="IO51" s="188"/>
      <c r="IP51" s="188"/>
      <c r="IQ51" s="188"/>
      <c r="IR51" s="188"/>
      <c r="IS51" s="188"/>
      <c r="IT51" s="188"/>
      <c r="IU51" s="188"/>
      <c r="IV51" s="188"/>
    </row>
    <row r="52" spans="2:256" s="186" customFormat="1">
      <c r="B52" s="113"/>
      <c r="C52" s="113"/>
      <c r="D52" s="114"/>
      <c r="II52" s="188"/>
      <c r="IJ52" s="188"/>
      <c r="IK52" s="188"/>
      <c r="IL52" s="188"/>
      <c r="IM52" s="188"/>
      <c r="IN52" s="188"/>
      <c r="IO52" s="188"/>
      <c r="IP52" s="188"/>
      <c r="IQ52" s="188"/>
      <c r="IR52" s="188"/>
      <c r="IS52" s="188"/>
      <c r="IT52" s="188"/>
      <c r="IU52" s="188"/>
      <c r="IV52" s="188"/>
    </row>
    <row r="53" spans="2:256" s="186" customFormat="1">
      <c r="B53" s="113"/>
      <c r="C53" s="113"/>
      <c r="D53" s="114"/>
      <c r="II53" s="188"/>
      <c r="IJ53" s="188"/>
      <c r="IK53" s="188"/>
      <c r="IL53" s="188"/>
      <c r="IM53" s="188"/>
      <c r="IN53" s="188"/>
      <c r="IO53" s="188"/>
      <c r="IP53" s="188"/>
      <c r="IQ53" s="188"/>
      <c r="IR53" s="188"/>
      <c r="IS53" s="188"/>
      <c r="IT53" s="188"/>
      <c r="IU53" s="188"/>
      <c r="IV53" s="188"/>
    </row>
    <row r="54" spans="2:256" s="186" customFormat="1">
      <c r="B54" s="113"/>
      <c r="C54" s="113"/>
      <c r="D54" s="114"/>
      <c r="II54" s="188"/>
      <c r="IJ54" s="188"/>
      <c r="IK54" s="188"/>
      <c r="IL54" s="188"/>
      <c r="IM54" s="188"/>
      <c r="IN54" s="188"/>
      <c r="IO54" s="188"/>
      <c r="IP54" s="188"/>
      <c r="IQ54" s="188"/>
      <c r="IR54" s="188"/>
      <c r="IS54" s="188"/>
      <c r="IT54" s="188"/>
      <c r="IU54" s="188"/>
      <c r="IV54" s="188"/>
    </row>
    <row r="55" spans="2:256" s="186" customFormat="1">
      <c r="B55" s="113"/>
      <c r="C55" s="113"/>
      <c r="D55" s="114"/>
      <c r="II55" s="188"/>
      <c r="IJ55" s="188"/>
      <c r="IK55" s="188"/>
      <c r="IL55" s="188"/>
      <c r="IM55" s="188"/>
      <c r="IN55" s="188"/>
      <c r="IO55" s="188"/>
      <c r="IP55" s="188"/>
      <c r="IQ55" s="188"/>
      <c r="IR55" s="188"/>
      <c r="IS55" s="188"/>
      <c r="IT55" s="188"/>
      <c r="IU55" s="188"/>
      <c r="IV55" s="188"/>
    </row>
    <row r="56" spans="2:256" s="186" customFormat="1">
      <c r="B56" s="113"/>
      <c r="C56" s="113"/>
      <c r="D56" s="114"/>
      <c r="II56" s="188"/>
      <c r="IJ56" s="188"/>
      <c r="IK56" s="188"/>
      <c r="IL56" s="188"/>
      <c r="IM56" s="188"/>
      <c r="IN56" s="188"/>
      <c r="IO56" s="188"/>
      <c r="IP56" s="188"/>
      <c r="IQ56" s="188"/>
      <c r="IR56" s="188"/>
      <c r="IS56" s="188"/>
      <c r="IT56" s="188"/>
      <c r="IU56" s="188"/>
      <c r="IV56" s="188"/>
    </row>
    <row r="57" spans="2:256" s="186" customFormat="1">
      <c r="B57" s="113"/>
      <c r="C57" s="113"/>
      <c r="D57" s="114"/>
      <c r="II57" s="188"/>
      <c r="IJ57" s="188"/>
      <c r="IK57" s="188"/>
      <c r="IL57" s="188"/>
      <c r="IM57" s="188"/>
      <c r="IN57" s="188"/>
      <c r="IO57" s="188"/>
      <c r="IP57" s="188"/>
      <c r="IQ57" s="188"/>
      <c r="IR57" s="188"/>
      <c r="IS57" s="188"/>
      <c r="IT57" s="188"/>
      <c r="IU57" s="188"/>
      <c r="IV57" s="188"/>
    </row>
    <row r="58" spans="2:256" s="186" customFormat="1">
      <c r="B58" s="113"/>
      <c r="C58" s="113"/>
      <c r="D58" s="114"/>
      <c r="II58" s="188"/>
      <c r="IJ58" s="188"/>
      <c r="IK58" s="188"/>
      <c r="IL58" s="188"/>
      <c r="IM58" s="188"/>
      <c r="IN58" s="188"/>
      <c r="IO58" s="188"/>
      <c r="IP58" s="188"/>
      <c r="IQ58" s="188"/>
      <c r="IR58" s="188"/>
      <c r="IS58" s="188"/>
      <c r="IT58" s="188"/>
      <c r="IU58" s="188"/>
      <c r="IV58" s="188"/>
    </row>
    <row r="59" spans="2:256" s="186" customFormat="1">
      <c r="B59" s="113"/>
      <c r="C59" s="113"/>
      <c r="D59" s="114"/>
      <c r="II59" s="188"/>
      <c r="IJ59" s="188"/>
      <c r="IK59" s="188"/>
      <c r="IL59" s="188"/>
      <c r="IM59" s="188"/>
      <c r="IN59" s="188"/>
      <c r="IO59" s="188"/>
      <c r="IP59" s="188"/>
      <c r="IQ59" s="188"/>
      <c r="IR59" s="188"/>
      <c r="IS59" s="188"/>
      <c r="IT59" s="188"/>
      <c r="IU59" s="188"/>
      <c r="IV59" s="188"/>
    </row>
    <row r="60" spans="2:256" s="186" customFormat="1">
      <c r="B60" s="113"/>
      <c r="C60" s="113"/>
      <c r="D60" s="114"/>
      <c r="II60" s="188"/>
      <c r="IJ60" s="188"/>
      <c r="IK60" s="188"/>
      <c r="IL60" s="188"/>
      <c r="IM60" s="188"/>
      <c r="IN60" s="188"/>
      <c r="IO60" s="188"/>
      <c r="IP60" s="188"/>
      <c r="IQ60" s="188"/>
      <c r="IR60" s="188"/>
      <c r="IS60" s="188"/>
      <c r="IT60" s="188"/>
      <c r="IU60" s="188"/>
      <c r="IV60" s="188"/>
    </row>
    <row r="61" spans="2:256" s="186" customFormat="1">
      <c r="B61" s="113"/>
      <c r="C61" s="113"/>
      <c r="D61" s="114"/>
      <c r="II61" s="188"/>
      <c r="IJ61" s="188"/>
      <c r="IK61" s="188"/>
      <c r="IL61" s="188"/>
      <c r="IM61" s="188"/>
      <c r="IN61" s="188"/>
      <c r="IO61" s="188"/>
      <c r="IP61" s="188"/>
      <c r="IQ61" s="188"/>
      <c r="IR61" s="188"/>
      <c r="IS61" s="188"/>
      <c r="IT61" s="188"/>
      <c r="IU61" s="188"/>
      <c r="IV61" s="188"/>
    </row>
    <row r="62" spans="2:256" s="186" customFormat="1">
      <c r="B62" s="113"/>
      <c r="C62" s="113"/>
      <c r="D62" s="114"/>
      <c r="II62" s="188"/>
      <c r="IJ62" s="188"/>
      <c r="IK62" s="188"/>
      <c r="IL62" s="188"/>
      <c r="IM62" s="188"/>
      <c r="IN62" s="188"/>
      <c r="IO62" s="188"/>
      <c r="IP62" s="188"/>
      <c r="IQ62" s="188"/>
      <c r="IR62" s="188"/>
      <c r="IS62" s="188"/>
      <c r="IT62" s="188"/>
      <c r="IU62" s="188"/>
      <c r="IV62" s="188"/>
    </row>
    <row r="63" spans="2:256" s="186" customFormat="1">
      <c r="B63" s="113"/>
      <c r="C63" s="113"/>
      <c r="D63" s="114"/>
      <c r="II63" s="188"/>
      <c r="IJ63" s="188"/>
      <c r="IK63" s="188"/>
      <c r="IL63" s="188"/>
      <c r="IM63" s="188"/>
      <c r="IN63" s="188"/>
      <c r="IO63" s="188"/>
      <c r="IP63" s="188"/>
      <c r="IQ63" s="188"/>
      <c r="IR63" s="188"/>
      <c r="IS63" s="188"/>
      <c r="IT63" s="188"/>
      <c r="IU63" s="188"/>
      <c r="IV63" s="188"/>
    </row>
    <row r="64" spans="2:256" s="186" customFormat="1">
      <c r="B64" s="113"/>
      <c r="C64" s="113"/>
      <c r="D64" s="114"/>
      <c r="II64" s="188"/>
      <c r="IJ64" s="188"/>
      <c r="IK64" s="188"/>
      <c r="IL64" s="188"/>
      <c r="IM64" s="188"/>
      <c r="IN64" s="188"/>
      <c r="IO64" s="188"/>
      <c r="IP64" s="188"/>
      <c r="IQ64" s="188"/>
      <c r="IR64" s="188"/>
      <c r="IS64" s="188"/>
      <c r="IT64" s="188"/>
      <c r="IU64" s="188"/>
      <c r="IV64" s="188"/>
    </row>
    <row r="65" spans="2:256" s="186" customFormat="1">
      <c r="B65" s="113"/>
      <c r="C65" s="113"/>
      <c r="D65" s="114"/>
      <c r="II65" s="188"/>
      <c r="IJ65" s="188"/>
      <c r="IK65" s="188"/>
      <c r="IL65" s="188"/>
      <c r="IM65" s="188"/>
      <c r="IN65" s="188"/>
      <c r="IO65" s="188"/>
      <c r="IP65" s="188"/>
      <c r="IQ65" s="188"/>
      <c r="IR65" s="188"/>
      <c r="IS65" s="188"/>
      <c r="IT65" s="188"/>
      <c r="IU65" s="188"/>
      <c r="IV65" s="188"/>
    </row>
    <row r="66" spans="2:256" s="186" customFormat="1">
      <c r="B66" s="113"/>
      <c r="C66" s="113"/>
      <c r="D66" s="114"/>
      <c r="II66" s="188"/>
      <c r="IJ66" s="188"/>
      <c r="IK66" s="188"/>
      <c r="IL66" s="188"/>
      <c r="IM66" s="188"/>
      <c r="IN66" s="188"/>
      <c r="IO66" s="188"/>
      <c r="IP66" s="188"/>
      <c r="IQ66" s="188"/>
      <c r="IR66" s="188"/>
      <c r="IS66" s="188"/>
      <c r="IT66" s="188"/>
      <c r="IU66" s="188"/>
      <c r="IV66" s="188"/>
    </row>
    <row r="67" spans="2:256" s="186" customFormat="1">
      <c r="B67" s="113"/>
      <c r="C67" s="113"/>
      <c r="D67" s="114"/>
      <c r="II67" s="188"/>
      <c r="IJ67" s="188"/>
      <c r="IK67" s="188"/>
      <c r="IL67" s="188"/>
      <c r="IM67" s="188"/>
      <c r="IN67" s="188"/>
      <c r="IO67" s="188"/>
      <c r="IP67" s="188"/>
      <c r="IQ67" s="188"/>
      <c r="IR67" s="188"/>
      <c r="IS67" s="188"/>
      <c r="IT67" s="188"/>
      <c r="IU67" s="188"/>
      <c r="IV67" s="188"/>
    </row>
    <row r="68" spans="2:256" s="186" customFormat="1">
      <c r="B68" s="113"/>
      <c r="C68" s="113"/>
      <c r="D68" s="114"/>
      <c r="II68" s="188"/>
      <c r="IJ68" s="188"/>
      <c r="IK68" s="188"/>
      <c r="IL68" s="188"/>
      <c r="IM68" s="188"/>
      <c r="IN68" s="188"/>
      <c r="IO68" s="188"/>
      <c r="IP68" s="188"/>
      <c r="IQ68" s="188"/>
      <c r="IR68" s="188"/>
      <c r="IS68" s="188"/>
      <c r="IT68" s="188"/>
      <c r="IU68" s="188"/>
      <c r="IV68" s="188"/>
    </row>
    <row r="69" spans="2:256" s="186" customFormat="1">
      <c r="B69" s="113"/>
      <c r="C69" s="113"/>
      <c r="D69" s="114"/>
      <c r="II69" s="188"/>
      <c r="IJ69" s="188"/>
      <c r="IK69" s="188"/>
      <c r="IL69" s="188"/>
      <c r="IM69" s="188"/>
      <c r="IN69" s="188"/>
      <c r="IO69" s="188"/>
      <c r="IP69" s="188"/>
      <c r="IQ69" s="188"/>
      <c r="IR69" s="188"/>
      <c r="IS69" s="188"/>
      <c r="IT69" s="188"/>
      <c r="IU69" s="188"/>
      <c r="IV69" s="188"/>
    </row>
    <row r="70" spans="2:256" s="186" customFormat="1">
      <c r="B70" s="113"/>
      <c r="C70" s="113"/>
      <c r="D70" s="114"/>
      <c r="II70" s="188"/>
      <c r="IJ70" s="188"/>
      <c r="IK70" s="188"/>
      <c r="IL70" s="188"/>
      <c r="IM70" s="188"/>
      <c r="IN70" s="188"/>
      <c r="IO70" s="188"/>
      <c r="IP70" s="188"/>
      <c r="IQ70" s="188"/>
      <c r="IR70" s="188"/>
      <c r="IS70" s="188"/>
      <c r="IT70" s="188"/>
      <c r="IU70" s="188"/>
      <c r="IV70" s="188"/>
    </row>
    <row r="71" spans="2:256" s="186" customFormat="1">
      <c r="B71" s="113"/>
      <c r="C71" s="113"/>
      <c r="D71" s="114"/>
      <c r="II71" s="188"/>
      <c r="IJ71" s="188"/>
      <c r="IK71" s="188"/>
      <c r="IL71" s="188"/>
      <c r="IM71" s="188"/>
      <c r="IN71" s="188"/>
      <c r="IO71" s="188"/>
      <c r="IP71" s="188"/>
      <c r="IQ71" s="188"/>
      <c r="IR71" s="188"/>
      <c r="IS71" s="188"/>
      <c r="IT71" s="188"/>
      <c r="IU71" s="188"/>
      <c r="IV71" s="188"/>
    </row>
    <row r="72" spans="2:256" s="186" customFormat="1">
      <c r="B72" s="113"/>
      <c r="C72" s="113"/>
      <c r="D72" s="114"/>
      <c r="II72" s="188"/>
      <c r="IJ72" s="188"/>
      <c r="IK72" s="188"/>
      <c r="IL72" s="188"/>
      <c r="IM72" s="188"/>
      <c r="IN72" s="188"/>
      <c r="IO72" s="188"/>
      <c r="IP72" s="188"/>
      <c r="IQ72" s="188"/>
      <c r="IR72" s="188"/>
      <c r="IS72" s="188"/>
      <c r="IT72" s="188"/>
      <c r="IU72" s="188"/>
      <c r="IV72" s="188"/>
    </row>
    <row r="73" spans="2:256" s="186" customFormat="1">
      <c r="B73" s="113"/>
      <c r="C73" s="113"/>
      <c r="D73" s="114"/>
      <c r="II73" s="188"/>
      <c r="IJ73" s="188"/>
      <c r="IK73" s="188"/>
      <c r="IL73" s="188"/>
      <c r="IM73" s="188"/>
      <c r="IN73" s="188"/>
      <c r="IO73" s="188"/>
      <c r="IP73" s="188"/>
      <c r="IQ73" s="188"/>
      <c r="IR73" s="188"/>
      <c r="IS73" s="188"/>
      <c r="IT73" s="188"/>
      <c r="IU73" s="188"/>
      <c r="IV73" s="188"/>
    </row>
    <row r="74" spans="2:256" s="186" customFormat="1">
      <c r="B74" s="113"/>
      <c r="C74" s="113"/>
      <c r="D74" s="114"/>
      <c r="II74" s="188"/>
      <c r="IJ74" s="188"/>
      <c r="IK74" s="188"/>
      <c r="IL74" s="188"/>
      <c r="IM74" s="188"/>
      <c r="IN74" s="188"/>
      <c r="IO74" s="188"/>
      <c r="IP74" s="188"/>
      <c r="IQ74" s="188"/>
      <c r="IR74" s="188"/>
      <c r="IS74" s="188"/>
      <c r="IT74" s="188"/>
      <c r="IU74" s="188"/>
      <c r="IV74" s="188"/>
    </row>
    <row r="75" spans="2:256" s="186" customFormat="1">
      <c r="B75" s="113"/>
      <c r="C75" s="113"/>
      <c r="D75" s="114"/>
      <c r="II75" s="188"/>
      <c r="IJ75" s="188"/>
      <c r="IK75" s="188"/>
      <c r="IL75" s="188"/>
      <c r="IM75" s="188"/>
      <c r="IN75" s="188"/>
      <c r="IO75" s="188"/>
      <c r="IP75" s="188"/>
      <c r="IQ75" s="188"/>
      <c r="IR75" s="188"/>
      <c r="IS75" s="188"/>
      <c r="IT75" s="188"/>
      <c r="IU75" s="188"/>
      <c r="IV75" s="188"/>
    </row>
    <row r="76" spans="2:256" s="186" customFormat="1">
      <c r="B76" s="113"/>
      <c r="C76" s="113"/>
      <c r="D76" s="114"/>
      <c r="II76" s="188"/>
      <c r="IJ76" s="188"/>
      <c r="IK76" s="188"/>
      <c r="IL76" s="188"/>
      <c r="IM76" s="188"/>
      <c r="IN76" s="188"/>
      <c r="IO76" s="188"/>
      <c r="IP76" s="188"/>
      <c r="IQ76" s="188"/>
      <c r="IR76" s="188"/>
      <c r="IS76" s="188"/>
      <c r="IT76" s="188"/>
      <c r="IU76" s="188"/>
      <c r="IV76" s="188"/>
    </row>
    <row r="77" spans="2:256" s="186" customFormat="1">
      <c r="B77" s="113"/>
      <c r="C77" s="113"/>
      <c r="D77" s="114"/>
      <c r="II77" s="188"/>
      <c r="IJ77" s="188"/>
      <c r="IK77" s="188"/>
      <c r="IL77" s="188"/>
      <c r="IM77" s="188"/>
      <c r="IN77" s="188"/>
      <c r="IO77" s="188"/>
      <c r="IP77" s="188"/>
      <c r="IQ77" s="188"/>
      <c r="IR77" s="188"/>
      <c r="IS77" s="188"/>
      <c r="IT77" s="188"/>
      <c r="IU77" s="188"/>
      <c r="IV77" s="188"/>
    </row>
    <row r="78" spans="2:256" s="186" customFormat="1">
      <c r="B78" s="113"/>
      <c r="C78" s="113"/>
      <c r="D78" s="114"/>
      <c r="II78" s="188"/>
      <c r="IJ78" s="188"/>
      <c r="IK78" s="188"/>
      <c r="IL78" s="188"/>
      <c r="IM78" s="188"/>
      <c r="IN78" s="188"/>
      <c r="IO78" s="188"/>
      <c r="IP78" s="188"/>
      <c r="IQ78" s="188"/>
      <c r="IR78" s="188"/>
      <c r="IS78" s="188"/>
      <c r="IT78" s="188"/>
      <c r="IU78" s="188"/>
      <c r="IV78" s="188"/>
    </row>
    <row r="79" spans="2:256" s="186" customFormat="1">
      <c r="B79" s="113"/>
      <c r="C79" s="113"/>
      <c r="D79" s="114"/>
      <c r="II79" s="188"/>
      <c r="IJ79" s="188"/>
      <c r="IK79" s="188"/>
      <c r="IL79" s="188"/>
      <c r="IM79" s="188"/>
      <c r="IN79" s="188"/>
      <c r="IO79" s="188"/>
      <c r="IP79" s="188"/>
      <c r="IQ79" s="188"/>
      <c r="IR79" s="188"/>
      <c r="IS79" s="188"/>
      <c r="IT79" s="188"/>
      <c r="IU79" s="188"/>
      <c r="IV79" s="188"/>
    </row>
    <row r="80" spans="2:256" s="186" customFormat="1">
      <c r="B80" s="113"/>
      <c r="C80" s="113"/>
      <c r="D80" s="114"/>
      <c r="II80" s="188"/>
      <c r="IJ80" s="188"/>
      <c r="IK80" s="188"/>
      <c r="IL80" s="188"/>
      <c r="IM80" s="188"/>
      <c r="IN80" s="188"/>
      <c r="IO80" s="188"/>
      <c r="IP80" s="188"/>
      <c r="IQ80" s="188"/>
      <c r="IR80" s="188"/>
      <c r="IS80" s="188"/>
      <c r="IT80" s="188"/>
      <c r="IU80" s="188"/>
      <c r="IV80" s="188"/>
    </row>
    <row r="81" spans="2:256" s="186" customFormat="1">
      <c r="B81" s="113"/>
      <c r="C81" s="113"/>
      <c r="D81" s="114"/>
      <c r="II81" s="188"/>
      <c r="IJ81" s="188"/>
      <c r="IK81" s="188"/>
      <c r="IL81" s="188"/>
      <c r="IM81" s="188"/>
      <c r="IN81" s="188"/>
      <c r="IO81" s="188"/>
      <c r="IP81" s="188"/>
      <c r="IQ81" s="188"/>
      <c r="IR81" s="188"/>
      <c r="IS81" s="188"/>
      <c r="IT81" s="188"/>
      <c r="IU81" s="188"/>
      <c r="IV81" s="188"/>
    </row>
    <row r="82" spans="2:256" s="186" customFormat="1">
      <c r="B82" s="113"/>
      <c r="C82" s="113"/>
      <c r="D82" s="114"/>
      <c r="II82" s="188"/>
      <c r="IJ82" s="188"/>
      <c r="IK82" s="188"/>
      <c r="IL82" s="188"/>
      <c r="IM82" s="188"/>
      <c r="IN82" s="188"/>
      <c r="IO82" s="188"/>
      <c r="IP82" s="188"/>
      <c r="IQ82" s="188"/>
      <c r="IR82" s="188"/>
      <c r="IS82" s="188"/>
      <c r="IT82" s="188"/>
      <c r="IU82" s="188"/>
      <c r="IV82" s="188"/>
    </row>
    <row r="83" spans="2:256" s="186" customFormat="1">
      <c r="B83" s="113"/>
      <c r="C83" s="113"/>
      <c r="D83" s="114"/>
      <c r="II83" s="188"/>
      <c r="IJ83" s="188"/>
      <c r="IK83" s="188"/>
      <c r="IL83" s="188"/>
      <c r="IM83" s="188"/>
      <c r="IN83" s="188"/>
      <c r="IO83" s="188"/>
      <c r="IP83" s="188"/>
      <c r="IQ83" s="188"/>
      <c r="IR83" s="188"/>
      <c r="IS83" s="188"/>
      <c r="IT83" s="188"/>
      <c r="IU83" s="188"/>
      <c r="IV83" s="188"/>
    </row>
    <row r="84" spans="2:256" s="186" customFormat="1">
      <c r="B84" s="113"/>
      <c r="C84" s="113"/>
      <c r="D84" s="114"/>
      <c r="II84" s="188"/>
      <c r="IJ84" s="188"/>
      <c r="IK84" s="188"/>
      <c r="IL84" s="188"/>
      <c r="IM84" s="188"/>
      <c r="IN84" s="188"/>
      <c r="IO84" s="188"/>
      <c r="IP84" s="188"/>
      <c r="IQ84" s="188"/>
      <c r="IR84" s="188"/>
      <c r="IS84" s="188"/>
      <c r="IT84" s="188"/>
      <c r="IU84" s="188"/>
      <c r="IV84" s="188"/>
    </row>
    <row r="85" spans="2:256" s="186" customFormat="1">
      <c r="B85" s="113"/>
      <c r="C85" s="113"/>
      <c r="D85" s="114"/>
      <c r="II85" s="188"/>
      <c r="IJ85" s="188"/>
      <c r="IK85" s="188"/>
      <c r="IL85" s="188"/>
      <c r="IM85" s="188"/>
      <c r="IN85" s="188"/>
      <c r="IO85" s="188"/>
      <c r="IP85" s="188"/>
      <c r="IQ85" s="188"/>
      <c r="IR85" s="188"/>
      <c r="IS85" s="188"/>
      <c r="IT85" s="188"/>
      <c r="IU85" s="188"/>
      <c r="IV85" s="188"/>
    </row>
    <row r="86" spans="2:256" s="186" customFormat="1">
      <c r="B86" s="113"/>
      <c r="C86" s="113"/>
      <c r="D86" s="114"/>
      <c r="II86" s="188"/>
      <c r="IJ86" s="188"/>
      <c r="IK86" s="188"/>
      <c r="IL86" s="188"/>
      <c r="IM86" s="188"/>
      <c r="IN86" s="188"/>
      <c r="IO86" s="188"/>
      <c r="IP86" s="188"/>
      <c r="IQ86" s="188"/>
      <c r="IR86" s="188"/>
      <c r="IS86" s="188"/>
      <c r="IT86" s="188"/>
      <c r="IU86" s="188"/>
      <c r="IV86" s="188"/>
    </row>
    <row r="87" spans="2:256" s="186" customFormat="1">
      <c r="B87" s="113"/>
      <c r="C87" s="113"/>
      <c r="D87" s="114"/>
      <c r="II87" s="188"/>
      <c r="IJ87" s="188"/>
      <c r="IK87" s="188"/>
      <c r="IL87" s="188"/>
      <c r="IM87" s="188"/>
      <c r="IN87" s="188"/>
      <c r="IO87" s="188"/>
      <c r="IP87" s="188"/>
      <c r="IQ87" s="188"/>
      <c r="IR87" s="188"/>
      <c r="IS87" s="188"/>
      <c r="IT87" s="188"/>
      <c r="IU87" s="188"/>
      <c r="IV87" s="188"/>
    </row>
    <row r="88" spans="2:256" s="186" customFormat="1">
      <c r="B88" s="113"/>
      <c r="C88" s="113"/>
      <c r="D88" s="114"/>
      <c r="II88" s="188"/>
      <c r="IJ88" s="188"/>
      <c r="IK88" s="188"/>
      <c r="IL88" s="188"/>
      <c r="IM88" s="188"/>
      <c r="IN88" s="188"/>
      <c r="IO88" s="188"/>
      <c r="IP88" s="188"/>
      <c r="IQ88" s="188"/>
      <c r="IR88" s="188"/>
      <c r="IS88" s="188"/>
      <c r="IT88" s="188"/>
      <c r="IU88" s="188"/>
      <c r="IV88" s="188"/>
    </row>
    <row r="89" spans="2:256" s="186" customFormat="1">
      <c r="B89" s="113"/>
      <c r="C89" s="113"/>
      <c r="D89" s="114"/>
      <c r="II89" s="188"/>
      <c r="IJ89" s="188"/>
      <c r="IK89" s="188"/>
      <c r="IL89" s="188"/>
      <c r="IM89" s="188"/>
      <c r="IN89" s="188"/>
      <c r="IO89" s="188"/>
      <c r="IP89" s="188"/>
      <c r="IQ89" s="188"/>
      <c r="IR89" s="188"/>
      <c r="IS89" s="188"/>
      <c r="IT89" s="188"/>
      <c r="IU89" s="188"/>
      <c r="IV89" s="188"/>
    </row>
    <row r="90" spans="2:256" s="186" customFormat="1">
      <c r="B90" s="113"/>
      <c r="C90" s="113"/>
      <c r="D90" s="114"/>
      <c r="II90" s="188"/>
      <c r="IJ90" s="188"/>
      <c r="IK90" s="188"/>
      <c r="IL90" s="188"/>
      <c r="IM90" s="188"/>
      <c r="IN90" s="188"/>
      <c r="IO90" s="188"/>
      <c r="IP90" s="188"/>
      <c r="IQ90" s="188"/>
      <c r="IR90" s="188"/>
      <c r="IS90" s="188"/>
      <c r="IT90" s="188"/>
      <c r="IU90" s="188"/>
      <c r="IV90" s="188"/>
    </row>
    <row r="91" spans="2:256" s="186" customFormat="1">
      <c r="B91" s="113"/>
      <c r="C91" s="113"/>
      <c r="D91" s="114"/>
      <c r="II91" s="188"/>
      <c r="IJ91" s="188"/>
      <c r="IK91" s="188"/>
      <c r="IL91" s="188"/>
      <c r="IM91" s="188"/>
      <c r="IN91" s="188"/>
      <c r="IO91" s="188"/>
      <c r="IP91" s="188"/>
      <c r="IQ91" s="188"/>
      <c r="IR91" s="188"/>
      <c r="IS91" s="188"/>
      <c r="IT91" s="188"/>
      <c r="IU91" s="188"/>
      <c r="IV91" s="188"/>
    </row>
    <row r="92" spans="2:256" s="186" customFormat="1">
      <c r="B92" s="113"/>
      <c r="C92" s="113"/>
      <c r="D92" s="114"/>
      <c r="II92" s="188"/>
      <c r="IJ92" s="188"/>
      <c r="IK92" s="188"/>
      <c r="IL92" s="188"/>
      <c r="IM92" s="188"/>
      <c r="IN92" s="188"/>
      <c r="IO92" s="188"/>
      <c r="IP92" s="188"/>
      <c r="IQ92" s="188"/>
      <c r="IR92" s="188"/>
      <c r="IS92" s="188"/>
      <c r="IT92" s="188"/>
      <c r="IU92" s="188"/>
      <c r="IV92" s="188"/>
    </row>
    <row r="93" spans="2:256" s="186" customFormat="1">
      <c r="B93" s="113"/>
      <c r="C93" s="113"/>
      <c r="D93" s="114"/>
      <c r="II93" s="188"/>
      <c r="IJ93" s="188"/>
      <c r="IK93" s="188"/>
      <c r="IL93" s="188"/>
      <c r="IM93" s="188"/>
      <c r="IN93" s="188"/>
      <c r="IO93" s="188"/>
      <c r="IP93" s="188"/>
      <c r="IQ93" s="188"/>
      <c r="IR93" s="188"/>
      <c r="IS93" s="188"/>
      <c r="IT93" s="188"/>
      <c r="IU93" s="188"/>
      <c r="IV93" s="188"/>
    </row>
    <row r="94" spans="2:256" s="186" customFormat="1">
      <c r="B94" s="113"/>
      <c r="C94" s="113"/>
      <c r="D94" s="114"/>
      <c r="II94" s="188"/>
      <c r="IJ94" s="188"/>
      <c r="IK94" s="188"/>
      <c r="IL94" s="188"/>
      <c r="IM94" s="188"/>
      <c r="IN94" s="188"/>
      <c r="IO94" s="188"/>
      <c r="IP94" s="188"/>
      <c r="IQ94" s="188"/>
      <c r="IR94" s="188"/>
      <c r="IS94" s="188"/>
      <c r="IT94" s="188"/>
      <c r="IU94" s="188"/>
      <c r="IV94" s="188"/>
    </row>
    <row r="95" spans="2:256" s="186" customFormat="1">
      <c r="B95" s="113"/>
      <c r="C95" s="113"/>
      <c r="D95" s="114"/>
      <c r="II95" s="188"/>
      <c r="IJ95" s="188"/>
      <c r="IK95" s="188"/>
      <c r="IL95" s="188"/>
      <c r="IM95" s="188"/>
      <c r="IN95" s="188"/>
      <c r="IO95" s="188"/>
      <c r="IP95" s="188"/>
      <c r="IQ95" s="188"/>
      <c r="IR95" s="188"/>
      <c r="IS95" s="188"/>
      <c r="IT95" s="188"/>
      <c r="IU95" s="188"/>
      <c r="IV95" s="188"/>
    </row>
    <row r="96" spans="2:256" s="186" customFormat="1">
      <c r="B96" s="113"/>
      <c r="C96" s="113"/>
      <c r="D96" s="114"/>
      <c r="II96" s="188"/>
      <c r="IJ96" s="188"/>
      <c r="IK96" s="188"/>
      <c r="IL96" s="188"/>
      <c r="IM96" s="188"/>
      <c r="IN96" s="188"/>
      <c r="IO96" s="188"/>
      <c r="IP96" s="188"/>
      <c r="IQ96" s="188"/>
      <c r="IR96" s="188"/>
      <c r="IS96" s="188"/>
      <c r="IT96" s="188"/>
      <c r="IU96" s="188"/>
      <c r="IV96" s="188"/>
    </row>
    <row r="97" spans="2:256" s="186" customFormat="1">
      <c r="B97" s="113"/>
      <c r="C97" s="113"/>
      <c r="D97" s="114"/>
      <c r="II97" s="188"/>
      <c r="IJ97" s="188"/>
      <c r="IK97" s="188"/>
      <c r="IL97" s="188"/>
      <c r="IM97" s="188"/>
      <c r="IN97" s="188"/>
      <c r="IO97" s="188"/>
      <c r="IP97" s="188"/>
      <c r="IQ97" s="188"/>
      <c r="IR97" s="188"/>
      <c r="IS97" s="188"/>
      <c r="IT97" s="188"/>
      <c r="IU97" s="188"/>
      <c r="IV97" s="188"/>
    </row>
    <row r="98" spans="2:256" s="186" customFormat="1">
      <c r="B98" s="113"/>
      <c r="C98" s="113"/>
      <c r="D98" s="114"/>
      <c r="II98" s="188"/>
      <c r="IJ98" s="188"/>
      <c r="IK98" s="188"/>
      <c r="IL98" s="188"/>
      <c r="IM98" s="188"/>
      <c r="IN98" s="188"/>
      <c r="IO98" s="188"/>
      <c r="IP98" s="188"/>
      <c r="IQ98" s="188"/>
      <c r="IR98" s="188"/>
      <c r="IS98" s="188"/>
      <c r="IT98" s="188"/>
      <c r="IU98" s="188"/>
      <c r="IV98" s="188"/>
    </row>
    <row r="99" spans="2:256" s="186" customFormat="1">
      <c r="B99" s="113"/>
      <c r="C99" s="113"/>
      <c r="D99" s="114"/>
      <c r="II99" s="188"/>
      <c r="IJ99" s="188"/>
      <c r="IK99" s="188"/>
      <c r="IL99" s="188"/>
      <c r="IM99" s="188"/>
      <c r="IN99" s="188"/>
      <c r="IO99" s="188"/>
      <c r="IP99" s="188"/>
      <c r="IQ99" s="188"/>
      <c r="IR99" s="188"/>
      <c r="IS99" s="188"/>
      <c r="IT99" s="188"/>
      <c r="IU99" s="188"/>
      <c r="IV99" s="188"/>
    </row>
    <row r="100" spans="2:256" s="186" customFormat="1">
      <c r="B100" s="113"/>
      <c r="C100" s="113"/>
      <c r="D100" s="114"/>
      <c r="II100" s="188"/>
      <c r="IJ100" s="188"/>
      <c r="IK100" s="188"/>
      <c r="IL100" s="188"/>
      <c r="IM100" s="188"/>
      <c r="IN100" s="188"/>
      <c r="IO100" s="188"/>
      <c r="IP100" s="188"/>
      <c r="IQ100" s="188"/>
      <c r="IR100" s="188"/>
      <c r="IS100" s="188"/>
      <c r="IT100" s="188"/>
      <c r="IU100" s="188"/>
      <c r="IV100" s="188"/>
    </row>
    <row r="101" spans="2:256" s="186" customFormat="1">
      <c r="B101" s="113"/>
      <c r="C101" s="113"/>
      <c r="D101" s="114"/>
      <c r="II101" s="188"/>
      <c r="IJ101" s="188"/>
      <c r="IK101" s="188"/>
      <c r="IL101" s="188"/>
      <c r="IM101" s="188"/>
      <c r="IN101" s="188"/>
      <c r="IO101" s="188"/>
      <c r="IP101" s="188"/>
      <c r="IQ101" s="188"/>
      <c r="IR101" s="188"/>
      <c r="IS101" s="188"/>
      <c r="IT101" s="188"/>
      <c r="IU101" s="188"/>
      <c r="IV101" s="188"/>
    </row>
    <row r="102" spans="2:256" s="186" customFormat="1">
      <c r="B102" s="113"/>
      <c r="C102" s="113"/>
      <c r="D102" s="114"/>
      <c r="II102" s="188"/>
      <c r="IJ102" s="188"/>
      <c r="IK102" s="188"/>
      <c r="IL102" s="188"/>
      <c r="IM102" s="188"/>
      <c r="IN102" s="188"/>
      <c r="IO102" s="188"/>
      <c r="IP102" s="188"/>
      <c r="IQ102" s="188"/>
      <c r="IR102" s="188"/>
      <c r="IS102" s="188"/>
      <c r="IT102" s="188"/>
      <c r="IU102" s="188"/>
      <c r="IV102" s="188"/>
    </row>
    <row r="103" spans="2:256" s="186" customFormat="1">
      <c r="B103" s="113"/>
      <c r="C103" s="113"/>
      <c r="D103" s="114"/>
      <c r="II103" s="188"/>
      <c r="IJ103" s="188"/>
      <c r="IK103" s="188"/>
      <c r="IL103" s="188"/>
      <c r="IM103" s="188"/>
      <c r="IN103" s="188"/>
      <c r="IO103" s="188"/>
      <c r="IP103" s="188"/>
      <c r="IQ103" s="188"/>
      <c r="IR103" s="188"/>
      <c r="IS103" s="188"/>
      <c r="IT103" s="188"/>
      <c r="IU103" s="188"/>
      <c r="IV103" s="188"/>
    </row>
    <row r="104" spans="2:256" s="186" customFormat="1">
      <c r="B104" s="113"/>
      <c r="C104" s="113"/>
      <c r="D104" s="114"/>
      <c r="II104" s="188"/>
      <c r="IJ104" s="188"/>
      <c r="IK104" s="188"/>
      <c r="IL104" s="188"/>
      <c r="IM104" s="188"/>
      <c r="IN104" s="188"/>
      <c r="IO104" s="188"/>
      <c r="IP104" s="188"/>
      <c r="IQ104" s="188"/>
      <c r="IR104" s="188"/>
      <c r="IS104" s="188"/>
      <c r="IT104" s="188"/>
      <c r="IU104" s="188"/>
      <c r="IV104" s="188"/>
    </row>
    <row r="105" spans="2:256" s="186" customFormat="1">
      <c r="B105" s="113"/>
      <c r="C105" s="113"/>
      <c r="D105" s="114"/>
      <c r="II105" s="188"/>
      <c r="IJ105" s="188"/>
      <c r="IK105" s="188"/>
      <c r="IL105" s="188"/>
      <c r="IM105" s="188"/>
      <c r="IN105" s="188"/>
      <c r="IO105" s="188"/>
      <c r="IP105" s="188"/>
      <c r="IQ105" s="188"/>
      <c r="IR105" s="188"/>
      <c r="IS105" s="188"/>
      <c r="IT105" s="188"/>
      <c r="IU105" s="188"/>
      <c r="IV105" s="188"/>
    </row>
    <row r="106" spans="2:256" s="186" customFormat="1">
      <c r="B106" s="113"/>
      <c r="C106" s="113"/>
      <c r="D106" s="114"/>
      <c r="II106" s="188"/>
      <c r="IJ106" s="188"/>
      <c r="IK106" s="188"/>
      <c r="IL106" s="188"/>
      <c r="IM106" s="188"/>
      <c r="IN106" s="188"/>
      <c r="IO106" s="188"/>
      <c r="IP106" s="188"/>
      <c r="IQ106" s="188"/>
      <c r="IR106" s="188"/>
      <c r="IS106" s="188"/>
      <c r="IT106" s="188"/>
      <c r="IU106" s="188"/>
      <c r="IV106" s="188"/>
    </row>
    <row r="107" spans="2:256" s="186" customFormat="1">
      <c r="B107" s="113"/>
      <c r="C107" s="113"/>
      <c r="D107" s="114"/>
      <c r="II107" s="188"/>
      <c r="IJ107" s="188"/>
      <c r="IK107" s="188"/>
      <c r="IL107" s="188"/>
      <c r="IM107" s="188"/>
      <c r="IN107" s="188"/>
      <c r="IO107" s="188"/>
      <c r="IP107" s="188"/>
      <c r="IQ107" s="188"/>
      <c r="IR107" s="188"/>
      <c r="IS107" s="188"/>
      <c r="IT107" s="188"/>
      <c r="IU107" s="188"/>
      <c r="IV107" s="188"/>
    </row>
    <row r="108" spans="2:256" s="186" customFormat="1">
      <c r="B108" s="113"/>
      <c r="C108" s="113"/>
      <c r="D108" s="114"/>
      <c r="II108" s="188"/>
      <c r="IJ108" s="188"/>
      <c r="IK108" s="188"/>
      <c r="IL108" s="188"/>
      <c r="IM108" s="188"/>
      <c r="IN108" s="188"/>
      <c r="IO108" s="188"/>
      <c r="IP108" s="188"/>
      <c r="IQ108" s="188"/>
      <c r="IR108" s="188"/>
      <c r="IS108" s="188"/>
      <c r="IT108" s="188"/>
      <c r="IU108" s="188"/>
      <c r="IV108" s="188"/>
    </row>
    <row r="109" spans="2:256" s="186" customFormat="1">
      <c r="B109" s="113"/>
      <c r="C109" s="113"/>
      <c r="D109" s="114"/>
      <c r="II109" s="188"/>
      <c r="IJ109" s="188"/>
      <c r="IK109" s="188"/>
      <c r="IL109" s="188"/>
      <c r="IM109" s="188"/>
      <c r="IN109" s="188"/>
      <c r="IO109" s="188"/>
      <c r="IP109" s="188"/>
      <c r="IQ109" s="188"/>
      <c r="IR109" s="188"/>
      <c r="IS109" s="188"/>
      <c r="IT109" s="188"/>
      <c r="IU109" s="188"/>
      <c r="IV109" s="188"/>
    </row>
    <row r="110" spans="2:256" s="186" customFormat="1">
      <c r="B110" s="113"/>
      <c r="C110" s="113"/>
      <c r="D110" s="114"/>
      <c r="II110" s="188"/>
      <c r="IJ110" s="188"/>
      <c r="IK110" s="188"/>
      <c r="IL110" s="188"/>
      <c r="IM110" s="188"/>
      <c r="IN110" s="188"/>
      <c r="IO110" s="188"/>
      <c r="IP110" s="188"/>
      <c r="IQ110" s="188"/>
      <c r="IR110" s="188"/>
      <c r="IS110" s="188"/>
      <c r="IT110" s="188"/>
      <c r="IU110" s="188"/>
      <c r="IV110" s="188"/>
    </row>
    <row r="111" spans="2:256" s="186" customFormat="1">
      <c r="B111" s="113"/>
      <c r="C111" s="113"/>
      <c r="D111" s="114"/>
      <c r="II111" s="188"/>
      <c r="IJ111" s="188"/>
      <c r="IK111" s="188"/>
      <c r="IL111" s="188"/>
      <c r="IM111" s="188"/>
      <c r="IN111" s="188"/>
      <c r="IO111" s="188"/>
      <c r="IP111" s="188"/>
      <c r="IQ111" s="188"/>
      <c r="IR111" s="188"/>
      <c r="IS111" s="188"/>
      <c r="IT111" s="188"/>
      <c r="IU111" s="188"/>
      <c r="IV111" s="188"/>
    </row>
    <row r="112" spans="2:256" s="186" customFormat="1">
      <c r="B112" s="113"/>
      <c r="C112" s="113"/>
      <c r="D112" s="114"/>
      <c r="II112" s="188"/>
      <c r="IJ112" s="188"/>
      <c r="IK112" s="188"/>
      <c r="IL112" s="188"/>
      <c r="IM112" s="188"/>
      <c r="IN112" s="188"/>
      <c r="IO112" s="188"/>
      <c r="IP112" s="188"/>
      <c r="IQ112" s="188"/>
      <c r="IR112" s="188"/>
      <c r="IS112" s="188"/>
      <c r="IT112" s="188"/>
      <c r="IU112" s="188"/>
      <c r="IV112" s="188"/>
    </row>
    <row r="113" spans="2:256" s="186" customFormat="1">
      <c r="B113" s="113"/>
      <c r="C113" s="113"/>
      <c r="D113" s="114"/>
      <c r="II113" s="188"/>
      <c r="IJ113" s="188"/>
      <c r="IK113" s="188"/>
      <c r="IL113" s="188"/>
      <c r="IM113" s="188"/>
      <c r="IN113" s="188"/>
      <c r="IO113" s="188"/>
      <c r="IP113" s="188"/>
      <c r="IQ113" s="188"/>
      <c r="IR113" s="188"/>
      <c r="IS113" s="188"/>
      <c r="IT113" s="188"/>
      <c r="IU113" s="188"/>
      <c r="IV113" s="188"/>
    </row>
    <row r="114" spans="2:256" s="186" customFormat="1">
      <c r="B114" s="113"/>
      <c r="C114" s="113"/>
      <c r="D114" s="114"/>
      <c r="II114" s="188"/>
      <c r="IJ114" s="188"/>
      <c r="IK114" s="188"/>
      <c r="IL114" s="188"/>
      <c r="IM114" s="188"/>
      <c r="IN114" s="188"/>
      <c r="IO114" s="188"/>
      <c r="IP114" s="188"/>
      <c r="IQ114" s="188"/>
      <c r="IR114" s="188"/>
      <c r="IS114" s="188"/>
      <c r="IT114" s="188"/>
      <c r="IU114" s="188"/>
      <c r="IV114" s="188"/>
    </row>
    <row r="115" spans="2:256" s="186" customFormat="1">
      <c r="B115" s="113"/>
      <c r="C115" s="113"/>
      <c r="D115" s="114"/>
      <c r="II115" s="188"/>
      <c r="IJ115" s="188"/>
      <c r="IK115" s="188"/>
      <c r="IL115" s="188"/>
      <c r="IM115" s="188"/>
      <c r="IN115" s="188"/>
      <c r="IO115" s="188"/>
      <c r="IP115" s="188"/>
      <c r="IQ115" s="188"/>
      <c r="IR115" s="188"/>
      <c r="IS115" s="188"/>
      <c r="IT115" s="188"/>
      <c r="IU115" s="188"/>
      <c r="IV115" s="188"/>
    </row>
    <row r="116" spans="2:256" s="186" customFormat="1">
      <c r="B116" s="113"/>
      <c r="C116" s="113"/>
      <c r="D116" s="114"/>
      <c r="II116" s="188"/>
      <c r="IJ116" s="188"/>
      <c r="IK116" s="188"/>
      <c r="IL116" s="188"/>
      <c r="IM116" s="188"/>
      <c r="IN116" s="188"/>
      <c r="IO116" s="188"/>
      <c r="IP116" s="188"/>
      <c r="IQ116" s="188"/>
      <c r="IR116" s="188"/>
      <c r="IS116" s="188"/>
      <c r="IT116" s="188"/>
      <c r="IU116" s="188"/>
      <c r="IV116" s="188"/>
    </row>
    <row r="117" spans="2:256" s="186" customFormat="1">
      <c r="B117" s="113"/>
      <c r="C117" s="113"/>
      <c r="D117" s="114"/>
      <c r="II117" s="188"/>
      <c r="IJ117" s="188"/>
      <c r="IK117" s="188"/>
      <c r="IL117" s="188"/>
      <c r="IM117" s="188"/>
      <c r="IN117" s="188"/>
      <c r="IO117" s="188"/>
      <c r="IP117" s="188"/>
      <c r="IQ117" s="188"/>
      <c r="IR117" s="188"/>
      <c r="IS117" s="188"/>
      <c r="IT117" s="188"/>
      <c r="IU117" s="188"/>
      <c r="IV117" s="188"/>
    </row>
    <row r="118" spans="2:256" s="186" customFormat="1">
      <c r="B118" s="113"/>
      <c r="C118" s="113"/>
      <c r="D118" s="114"/>
      <c r="II118" s="188"/>
      <c r="IJ118" s="188"/>
      <c r="IK118" s="188"/>
      <c r="IL118" s="188"/>
      <c r="IM118" s="188"/>
      <c r="IN118" s="188"/>
      <c r="IO118" s="188"/>
      <c r="IP118" s="188"/>
      <c r="IQ118" s="188"/>
      <c r="IR118" s="188"/>
      <c r="IS118" s="188"/>
      <c r="IT118" s="188"/>
      <c r="IU118" s="188"/>
      <c r="IV118" s="188"/>
    </row>
    <row r="119" spans="2:256" s="186" customFormat="1">
      <c r="B119" s="113"/>
      <c r="C119" s="113"/>
      <c r="D119" s="114"/>
      <c r="II119" s="188"/>
      <c r="IJ119" s="188"/>
      <c r="IK119" s="188"/>
      <c r="IL119" s="188"/>
      <c r="IM119" s="188"/>
      <c r="IN119" s="188"/>
      <c r="IO119" s="188"/>
      <c r="IP119" s="188"/>
      <c r="IQ119" s="188"/>
      <c r="IR119" s="188"/>
      <c r="IS119" s="188"/>
      <c r="IT119" s="188"/>
      <c r="IU119" s="188"/>
      <c r="IV119" s="188"/>
    </row>
    <row r="120" spans="2:256" s="186" customFormat="1">
      <c r="B120" s="113"/>
      <c r="C120" s="113"/>
      <c r="D120" s="114"/>
      <c r="II120" s="188"/>
      <c r="IJ120" s="188"/>
      <c r="IK120" s="188"/>
      <c r="IL120" s="188"/>
      <c r="IM120" s="188"/>
      <c r="IN120" s="188"/>
      <c r="IO120" s="188"/>
      <c r="IP120" s="188"/>
      <c r="IQ120" s="188"/>
      <c r="IR120" s="188"/>
      <c r="IS120" s="188"/>
      <c r="IT120" s="188"/>
      <c r="IU120" s="188"/>
      <c r="IV120" s="188"/>
    </row>
    <row r="121" spans="2:256" s="186" customFormat="1">
      <c r="B121" s="113"/>
      <c r="C121" s="113"/>
      <c r="D121" s="114"/>
      <c r="II121" s="188"/>
      <c r="IJ121" s="188"/>
      <c r="IK121" s="188"/>
      <c r="IL121" s="188"/>
      <c r="IM121" s="188"/>
      <c r="IN121" s="188"/>
      <c r="IO121" s="188"/>
      <c r="IP121" s="188"/>
      <c r="IQ121" s="188"/>
      <c r="IR121" s="188"/>
      <c r="IS121" s="188"/>
      <c r="IT121" s="188"/>
      <c r="IU121" s="188"/>
      <c r="IV121" s="188"/>
    </row>
    <row r="122" spans="2:256" s="186" customFormat="1">
      <c r="B122" s="113"/>
      <c r="C122" s="113"/>
      <c r="D122" s="114"/>
      <c r="II122" s="188"/>
      <c r="IJ122" s="188"/>
      <c r="IK122" s="188"/>
      <c r="IL122" s="188"/>
      <c r="IM122" s="188"/>
      <c r="IN122" s="188"/>
      <c r="IO122" s="188"/>
      <c r="IP122" s="188"/>
      <c r="IQ122" s="188"/>
      <c r="IR122" s="188"/>
      <c r="IS122" s="188"/>
      <c r="IT122" s="188"/>
      <c r="IU122" s="188"/>
      <c r="IV122" s="188"/>
    </row>
    <row r="123" spans="2:256" s="186" customFormat="1">
      <c r="B123" s="113"/>
      <c r="C123" s="113"/>
      <c r="D123" s="114"/>
      <c r="II123" s="188"/>
      <c r="IJ123" s="188"/>
      <c r="IK123" s="188"/>
      <c r="IL123" s="188"/>
      <c r="IM123" s="188"/>
      <c r="IN123" s="188"/>
      <c r="IO123" s="188"/>
      <c r="IP123" s="188"/>
      <c r="IQ123" s="188"/>
      <c r="IR123" s="188"/>
      <c r="IS123" s="188"/>
      <c r="IT123" s="188"/>
      <c r="IU123" s="188"/>
      <c r="IV123" s="188"/>
    </row>
    <row r="124" spans="2:256" s="186" customFormat="1">
      <c r="B124" s="113"/>
      <c r="C124" s="113"/>
      <c r="D124" s="114"/>
      <c r="II124" s="188"/>
      <c r="IJ124" s="188"/>
      <c r="IK124" s="188"/>
      <c r="IL124" s="188"/>
      <c r="IM124" s="188"/>
      <c r="IN124" s="188"/>
      <c r="IO124" s="188"/>
      <c r="IP124" s="188"/>
      <c r="IQ124" s="188"/>
      <c r="IR124" s="188"/>
      <c r="IS124" s="188"/>
      <c r="IT124" s="188"/>
      <c r="IU124" s="188"/>
      <c r="IV124" s="188"/>
    </row>
    <row r="125" spans="2:256" s="186" customFormat="1">
      <c r="B125" s="113"/>
      <c r="C125" s="113"/>
      <c r="D125" s="114"/>
      <c r="II125" s="188"/>
      <c r="IJ125" s="188"/>
      <c r="IK125" s="188"/>
      <c r="IL125" s="188"/>
      <c r="IM125" s="188"/>
      <c r="IN125" s="188"/>
      <c r="IO125" s="188"/>
      <c r="IP125" s="188"/>
      <c r="IQ125" s="188"/>
      <c r="IR125" s="188"/>
      <c r="IS125" s="188"/>
      <c r="IT125" s="188"/>
      <c r="IU125" s="188"/>
      <c r="IV125" s="188"/>
    </row>
    <row r="126" spans="2:256" s="186" customFormat="1">
      <c r="B126" s="113"/>
      <c r="C126" s="113"/>
      <c r="D126" s="114"/>
      <c r="II126" s="188"/>
      <c r="IJ126" s="188"/>
      <c r="IK126" s="188"/>
      <c r="IL126" s="188"/>
      <c r="IM126" s="188"/>
      <c r="IN126" s="188"/>
      <c r="IO126" s="188"/>
      <c r="IP126" s="188"/>
      <c r="IQ126" s="188"/>
      <c r="IR126" s="188"/>
      <c r="IS126" s="188"/>
      <c r="IT126" s="188"/>
      <c r="IU126" s="188"/>
      <c r="IV126" s="188"/>
    </row>
    <row r="127" spans="2:256" s="186" customFormat="1">
      <c r="B127" s="113"/>
      <c r="C127" s="113"/>
      <c r="D127" s="114"/>
      <c r="II127" s="188"/>
      <c r="IJ127" s="188"/>
      <c r="IK127" s="188"/>
      <c r="IL127" s="188"/>
      <c r="IM127" s="188"/>
      <c r="IN127" s="188"/>
      <c r="IO127" s="188"/>
      <c r="IP127" s="188"/>
      <c r="IQ127" s="188"/>
      <c r="IR127" s="188"/>
      <c r="IS127" s="188"/>
      <c r="IT127" s="188"/>
      <c r="IU127" s="188"/>
      <c r="IV127" s="188"/>
    </row>
    <row r="128" spans="2:256" s="186" customFormat="1">
      <c r="B128" s="113"/>
      <c r="C128" s="113"/>
      <c r="D128" s="114"/>
      <c r="II128" s="188"/>
      <c r="IJ128" s="188"/>
      <c r="IK128" s="188"/>
      <c r="IL128" s="188"/>
      <c r="IM128" s="188"/>
      <c r="IN128" s="188"/>
      <c r="IO128" s="188"/>
      <c r="IP128" s="188"/>
      <c r="IQ128" s="188"/>
      <c r="IR128" s="188"/>
      <c r="IS128" s="188"/>
      <c r="IT128" s="188"/>
      <c r="IU128" s="188"/>
      <c r="IV128" s="188"/>
    </row>
    <row r="129" spans="2:256" s="186" customFormat="1">
      <c r="B129" s="113"/>
      <c r="C129" s="113"/>
      <c r="D129" s="114"/>
      <c r="II129" s="188"/>
      <c r="IJ129" s="188"/>
      <c r="IK129" s="188"/>
      <c r="IL129" s="188"/>
      <c r="IM129" s="188"/>
      <c r="IN129" s="188"/>
      <c r="IO129" s="188"/>
      <c r="IP129" s="188"/>
      <c r="IQ129" s="188"/>
      <c r="IR129" s="188"/>
      <c r="IS129" s="188"/>
      <c r="IT129" s="188"/>
      <c r="IU129" s="188"/>
      <c r="IV129" s="188"/>
    </row>
    <row r="130" spans="2:256" s="186" customFormat="1">
      <c r="B130" s="113"/>
      <c r="C130" s="113"/>
      <c r="D130" s="114"/>
      <c r="II130" s="188"/>
      <c r="IJ130" s="188"/>
      <c r="IK130" s="188"/>
      <c r="IL130" s="188"/>
      <c r="IM130" s="188"/>
      <c r="IN130" s="188"/>
      <c r="IO130" s="188"/>
      <c r="IP130" s="188"/>
      <c r="IQ130" s="188"/>
      <c r="IR130" s="188"/>
      <c r="IS130" s="188"/>
      <c r="IT130" s="188"/>
      <c r="IU130" s="188"/>
      <c r="IV130" s="188"/>
    </row>
    <row r="131" spans="2:256" s="186" customFormat="1">
      <c r="B131" s="113"/>
      <c r="C131" s="113"/>
      <c r="D131" s="114"/>
      <c r="II131" s="188"/>
      <c r="IJ131" s="188"/>
      <c r="IK131" s="188"/>
      <c r="IL131" s="188"/>
      <c r="IM131" s="188"/>
      <c r="IN131" s="188"/>
      <c r="IO131" s="188"/>
      <c r="IP131" s="188"/>
      <c r="IQ131" s="188"/>
      <c r="IR131" s="188"/>
      <c r="IS131" s="188"/>
      <c r="IT131" s="188"/>
      <c r="IU131" s="188"/>
      <c r="IV131" s="188"/>
    </row>
    <row r="132" spans="2:256" s="186" customFormat="1">
      <c r="B132" s="113"/>
      <c r="C132" s="113"/>
      <c r="D132" s="114"/>
      <c r="II132" s="188"/>
      <c r="IJ132" s="188"/>
      <c r="IK132" s="188"/>
      <c r="IL132" s="188"/>
      <c r="IM132" s="188"/>
      <c r="IN132" s="188"/>
      <c r="IO132" s="188"/>
      <c r="IP132" s="188"/>
      <c r="IQ132" s="188"/>
      <c r="IR132" s="188"/>
      <c r="IS132" s="188"/>
      <c r="IT132" s="188"/>
      <c r="IU132" s="188"/>
      <c r="IV132" s="188"/>
    </row>
    <row r="133" spans="2:256" s="186" customFormat="1">
      <c r="B133" s="113"/>
      <c r="C133" s="113"/>
      <c r="D133" s="114"/>
      <c r="II133" s="188"/>
      <c r="IJ133" s="188"/>
      <c r="IK133" s="188"/>
      <c r="IL133" s="188"/>
      <c r="IM133" s="188"/>
      <c r="IN133" s="188"/>
      <c r="IO133" s="188"/>
      <c r="IP133" s="188"/>
      <c r="IQ133" s="188"/>
      <c r="IR133" s="188"/>
      <c r="IS133" s="188"/>
      <c r="IT133" s="188"/>
      <c r="IU133" s="188"/>
      <c r="IV133" s="188"/>
    </row>
    <row r="134" spans="2:256" s="186" customFormat="1">
      <c r="B134" s="113"/>
      <c r="C134" s="113"/>
      <c r="D134" s="114"/>
      <c r="II134" s="188"/>
      <c r="IJ134" s="188"/>
      <c r="IK134" s="188"/>
      <c r="IL134" s="188"/>
      <c r="IM134" s="188"/>
      <c r="IN134" s="188"/>
      <c r="IO134" s="188"/>
      <c r="IP134" s="188"/>
      <c r="IQ134" s="188"/>
      <c r="IR134" s="188"/>
      <c r="IS134" s="188"/>
      <c r="IT134" s="188"/>
      <c r="IU134" s="188"/>
      <c r="IV134" s="188"/>
    </row>
    <row r="135" spans="2:256" s="186" customFormat="1">
      <c r="B135" s="113"/>
      <c r="C135" s="113"/>
      <c r="D135" s="114"/>
      <c r="II135" s="188"/>
      <c r="IJ135" s="188"/>
      <c r="IK135" s="188"/>
      <c r="IL135" s="188"/>
      <c r="IM135" s="188"/>
      <c r="IN135" s="188"/>
      <c r="IO135" s="188"/>
      <c r="IP135" s="188"/>
      <c r="IQ135" s="188"/>
      <c r="IR135" s="188"/>
      <c r="IS135" s="188"/>
      <c r="IT135" s="188"/>
      <c r="IU135" s="188"/>
      <c r="IV135" s="188"/>
    </row>
    <row r="136" spans="2:256" s="186" customFormat="1">
      <c r="B136" s="113"/>
      <c r="C136" s="113"/>
      <c r="D136" s="114"/>
      <c r="II136" s="188"/>
      <c r="IJ136" s="188"/>
      <c r="IK136" s="188"/>
      <c r="IL136" s="188"/>
      <c r="IM136" s="188"/>
      <c r="IN136" s="188"/>
      <c r="IO136" s="188"/>
      <c r="IP136" s="188"/>
      <c r="IQ136" s="188"/>
      <c r="IR136" s="188"/>
      <c r="IS136" s="188"/>
      <c r="IT136" s="188"/>
      <c r="IU136" s="188"/>
      <c r="IV136" s="188"/>
    </row>
    <row r="137" spans="2:256" s="186" customFormat="1">
      <c r="B137" s="113"/>
      <c r="C137" s="113"/>
      <c r="D137" s="114"/>
      <c r="II137" s="188"/>
      <c r="IJ137" s="188"/>
      <c r="IK137" s="188"/>
      <c r="IL137" s="188"/>
      <c r="IM137" s="188"/>
      <c r="IN137" s="188"/>
      <c r="IO137" s="188"/>
      <c r="IP137" s="188"/>
      <c r="IQ137" s="188"/>
      <c r="IR137" s="188"/>
      <c r="IS137" s="188"/>
      <c r="IT137" s="188"/>
      <c r="IU137" s="188"/>
      <c r="IV137" s="188"/>
    </row>
    <row r="138" spans="2:256" s="186" customFormat="1">
      <c r="B138" s="113"/>
      <c r="C138" s="113"/>
      <c r="D138" s="114"/>
      <c r="II138" s="188"/>
      <c r="IJ138" s="188"/>
      <c r="IK138" s="188"/>
      <c r="IL138" s="188"/>
      <c r="IM138" s="188"/>
      <c r="IN138" s="188"/>
      <c r="IO138" s="188"/>
      <c r="IP138" s="188"/>
      <c r="IQ138" s="188"/>
      <c r="IR138" s="188"/>
      <c r="IS138" s="188"/>
      <c r="IT138" s="188"/>
      <c r="IU138" s="188"/>
      <c r="IV138" s="188"/>
    </row>
    <row r="139" spans="2:256" s="186" customFormat="1">
      <c r="B139" s="113"/>
      <c r="C139" s="113"/>
      <c r="D139" s="114"/>
      <c r="II139" s="188"/>
      <c r="IJ139" s="188"/>
      <c r="IK139" s="188"/>
      <c r="IL139" s="188"/>
      <c r="IM139" s="188"/>
      <c r="IN139" s="188"/>
      <c r="IO139" s="188"/>
      <c r="IP139" s="188"/>
      <c r="IQ139" s="188"/>
      <c r="IR139" s="188"/>
      <c r="IS139" s="188"/>
      <c r="IT139" s="188"/>
      <c r="IU139" s="188"/>
      <c r="IV139" s="188"/>
    </row>
    <row r="140" spans="2:256" s="186" customFormat="1">
      <c r="B140" s="113"/>
      <c r="C140" s="113"/>
      <c r="D140" s="114"/>
      <c r="II140" s="188"/>
      <c r="IJ140" s="188"/>
      <c r="IK140" s="188"/>
      <c r="IL140" s="188"/>
      <c r="IM140" s="188"/>
      <c r="IN140" s="188"/>
      <c r="IO140" s="188"/>
      <c r="IP140" s="188"/>
      <c r="IQ140" s="188"/>
      <c r="IR140" s="188"/>
      <c r="IS140" s="188"/>
      <c r="IT140" s="188"/>
      <c r="IU140" s="188"/>
      <c r="IV140" s="188"/>
    </row>
    <row r="141" spans="2:256" s="186" customFormat="1">
      <c r="B141" s="113"/>
      <c r="C141" s="113"/>
      <c r="D141" s="114"/>
      <c r="II141" s="188"/>
      <c r="IJ141" s="188"/>
      <c r="IK141" s="188"/>
      <c r="IL141" s="188"/>
      <c r="IM141" s="188"/>
      <c r="IN141" s="188"/>
      <c r="IO141" s="188"/>
      <c r="IP141" s="188"/>
      <c r="IQ141" s="188"/>
      <c r="IR141" s="188"/>
      <c r="IS141" s="188"/>
      <c r="IT141" s="188"/>
      <c r="IU141" s="188"/>
      <c r="IV141" s="188"/>
    </row>
    <row r="142" spans="2:256" s="186" customFormat="1">
      <c r="B142" s="113"/>
      <c r="C142" s="113"/>
      <c r="D142" s="114"/>
      <c r="II142" s="188"/>
      <c r="IJ142" s="188"/>
      <c r="IK142" s="188"/>
      <c r="IL142" s="188"/>
      <c r="IM142" s="188"/>
      <c r="IN142" s="188"/>
      <c r="IO142" s="188"/>
      <c r="IP142" s="188"/>
      <c r="IQ142" s="188"/>
      <c r="IR142" s="188"/>
      <c r="IS142" s="188"/>
      <c r="IT142" s="188"/>
      <c r="IU142" s="188"/>
      <c r="IV142" s="188"/>
    </row>
    <row r="143" spans="2:256" s="186" customFormat="1">
      <c r="B143" s="113"/>
      <c r="C143" s="113"/>
      <c r="D143" s="114"/>
      <c r="II143" s="188"/>
      <c r="IJ143" s="188"/>
      <c r="IK143" s="188"/>
      <c r="IL143" s="188"/>
      <c r="IM143" s="188"/>
      <c r="IN143" s="188"/>
      <c r="IO143" s="188"/>
      <c r="IP143" s="188"/>
      <c r="IQ143" s="188"/>
      <c r="IR143" s="188"/>
      <c r="IS143" s="188"/>
      <c r="IT143" s="188"/>
      <c r="IU143" s="188"/>
      <c r="IV143" s="188"/>
    </row>
    <row r="144" spans="2:256" s="186" customFormat="1">
      <c r="B144" s="113"/>
      <c r="C144" s="113"/>
      <c r="D144" s="114"/>
      <c r="II144" s="188"/>
      <c r="IJ144" s="188"/>
      <c r="IK144" s="188"/>
      <c r="IL144" s="188"/>
      <c r="IM144" s="188"/>
      <c r="IN144" s="188"/>
      <c r="IO144" s="188"/>
      <c r="IP144" s="188"/>
      <c r="IQ144" s="188"/>
      <c r="IR144" s="188"/>
      <c r="IS144" s="188"/>
      <c r="IT144" s="188"/>
      <c r="IU144" s="188"/>
      <c r="IV144" s="188"/>
    </row>
    <row r="145" spans="2:256" s="186" customFormat="1">
      <c r="B145" s="113"/>
      <c r="C145" s="113"/>
      <c r="D145" s="114"/>
      <c r="II145" s="188"/>
      <c r="IJ145" s="188"/>
      <c r="IK145" s="188"/>
      <c r="IL145" s="188"/>
      <c r="IM145" s="188"/>
      <c r="IN145" s="188"/>
      <c r="IO145" s="188"/>
      <c r="IP145" s="188"/>
      <c r="IQ145" s="188"/>
      <c r="IR145" s="188"/>
      <c r="IS145" s="188"/>
      <c r="IT145" s="188"/>
      <c r="IU145" s="188"/>
      <c r="IV145" s="188"/>
    </row>
    <row r="146" spans="2:256" s="186" customFormat="1">
      <c r="B146" s="113"/>
      <c r="C146" s="113"/>
      <c r="D146" s="114"/>
      <c r="II146" s="188"/>
      <c r="IJ146" s="188"/>
      <c r="IK146" s="188"/>
      <c r="IL146" s="188"/>
      <c r="IM146" s="188"/>
      <c r="IN146" s="188"/>
      <c r="IO146" s="188"/>
      <c r="IP146" s="188"/>
      <c r="IQ146" s="188"/>
      <c r="IR146" s="188"/>
      <c r="IS146" s="188"/>
      <c r="IT146" s="188"/>
      <c r="IU146" s="188"/>
      <c r="IV146" s="188"/>
    </row>
    <row r="147" spans="2:256" s="186" customFormat="1">
      <c r="B147" s="113"/>
      <c r="C147" s="113"/>
      <c r="D147" s="114"/>
      <c r="II147" s="188"/>
      <c r="IJ147" s="188"/>
      <c r="IK147" s="188"/>
      <c r="IL147" s="188"/>
      <c r="IM147" s="188"/>
      <c r="IN147" s="188"/>
      <c r="IO147" s="188"/>
      <c r="IP147" s="188"/>
      <c r="IQ147" s="188"/>
      <c r="IR147" s="188"/>
      <c r="IS147" s="188"/>
      <c r="IT147" s="188"/>
      <c r="IU147" s="188"/>
      <c r="IV147" s="188"/>
    </row>
    <row r="148" spans="2:256" s="186" customFormat="1">
      <c r="B148" s="113"/>
      <c r="C148" s="113"/>
      <c r="D148" s="114"/>
      <c r="II148" s="188"/>
      <c r="IJ148" s="188"/>
      <c r="IK148" s="188"/>
      <c r="IL148" s="188"/>
      <c r="IM148" s="188"/>
      <c r="IN148" s="188"/>
      <c r="IO148" s="188"/>
      <c r="IP148" s="188"/>
      <c r="IQ148" s="188"/>
      <c r="IR148" s="188"/>
      <c r="IS148" s="188"/>
      <c r="IT148" s="188"/>
      <c r="IU148" s="188"/>
      <c r="IV148" s="188"/>
    </row>
    <row r="149" spans="2:256" s="186" customFormat="1">
      <c r="B149" s="113"/>
      <c r="C149" s="113"/>
      <c r="D149" s="114"/>
      <c r="II149" s="188"/>
      <c r="IJ149" s="188"/>
      <c r="IK149" s="188"/>
      <c r="IL149" s="188"/>
      <c r="IM149" s="188"/>
      <c r="IN149" s="188"/>
      <c r="IO149" s="188"/>
      <c r="IP149" s="188"/>
      <c r="IQ149" s="188"/>
      <c r="IR149" s="188"/>
      <c r="IS149" s="188"/>
      <c r="IT149" s="188"/>
      <c r="IU149" s="188"/>
      <c r="IV149" s="188"/>
    </row>
    <row r="150" spans="2:256" s="186" customFormat="1">
      <c r="B150" s="113"/>
      <c r="C150" s="113"/>
      <c r="D150" s="114"/>
      <c r="II150" s="188"/>
      <c r="IJ150" s="188"/>
      <c r="IK150" s="188"/>
      <c r="IL150" s="188"/>
      <c r="IM150" s="188"/>
      <c r="IN150" s="188"/>
      <c r="IO150" s="188"/>
      <c r="IP150" s="188"/>
      <c r="IQ150" s="188"/>
      <c r="IR150" s="188"/>
      <c r="IS150" s="188"/>
      <c r="IT150" s="188"/>
      <c r="IU150" s="188"/>
      <c r="IV150" s="188"/>
    </row>
    <row r="151" spans="2:256" s="186" customFormat="1">
      <c r="B151" s="113"/>
      <c r="C151" s="113"/>
      <c r="D151" s="114"/>
      <c r="II151" s="188"/>
      <c r="IJ151" s="188"/>
      <c r="IK151" s="188"/>
      <c r="IL151" s="188"/>
      <c r="IM151" s="188"/>
      <c r="IN151" s="188"/>
      <c r="IO151" s="188"/>
      <c r="IP151" s="188"/>
      <c r="IQ151" s="188"/>
      <c r="IR151" s="188"/>
      <c r="IS151" s="188"/>
      <c r="IT151" s="188"/>
      <c r="IU151" s="188"/>
      <c r="IV151" s="188"/>
    </row>
    <row r="152" spans="2:256" s="186" customFormat="1">
      <c r="B152" s="113"/>
      <c r="C152" s="113"/>
      <c r="D152" s="114"/>
      <c r="II152" s="188"/>
      <c r="IJ152" s="188"/>
      <c r="IK152" s="188"/>
      <c r="IL152" s="188"/>
      <c r="IM152" s="188"/>
      <c r="IN152" s="188"/>
      <c r="IO152" s="188"/>
      <c r="IP152" s="188"/>
      <c r="IQ152" s="188"/>
      <c r="IR152" s="188"/>
      <c r="IS152" s="188"/>
      <c r="IT152" s="188"/>
      <c r="IU152" s="188"/>
      <c r="IV152" s="188"/>
    </row>
    <row r="153" spans="2:256" s="186" customFormat="1">
      <c r="B153" s="113"/>
      <c r="C153" s="113"/>
      <c r="D153" s="114"/>
      <c r="II153" s="188"/>
      <c r="IJ153" s="188"/>
      <c r="IK153" s="188"/>
      <c r="IL153" s="188"/>
      <c r="IM153" s="188"/>
      <c r="IN153" s="188"/>
      <c r="IO153" s="188"/>
      <c r="IP153" s="188"/>
      <c r="IQ153" s="188"/>
      <c r="IR153" s="188"/>
      <c r="IS153" s="188"/>
      <c r="IT153" s="188"/>
      <c r="IU153" s="188"/>
      <c r="IV153" s="188"/>
    </row>
    <row r="154" spans="2:256" s="186" customFormat="1">
      <c r="B154" s="113"/>
      <c r="C154" s="113"/>
      <c r="D154" s="114"/>
      <c r="II154" s="188"/>
      <c r="IJ154" s="188"/>
      <c r="IK154" s="188"/>
      <c r="IL154" s="188"/>
      <c r="IM154" s="188"/>
      <c r="IN154" s="188"/>
      <c r="IO154" s="188"/>
      <c r="IP154" s="188"/>
      <c r="IQ154" s="188"/>
      <c r="IR154" s="188"/>
      <c r="IS154" s="188"/>
      <c r="IT154" s="188"/>
      <c r="IU154" s="188"/>
      <c r="IV154" s="188"/>
    </row>
    <row r="155" spans="2:256" s="186" customFormat="1">
      <c r="B155" s="113"/>
      <c r="C155" s="113"/>
      <c r="D155" s="114"/>
      <c r="II155" s="188"/>
      <c r="IJ155" s="188"/>
      <c r="IK155" s="188"/>
      <c r="IL155" s="188"/>
      <c r="IM155" s="188"/>
      <c r="IN155" s="188"/>
      <c r="IO155" s="188"/>
      <c r="IP155" s="188"/>
      <c r="IQ155" s="188"/>
      <c r="IR155" s="188"/>
      <c r="IS155" s="188"/>
      <c r="IT155" s="188"/>
      <c r="IU155" s="188"/>
      <c r="IV155" s="188"/>
    </row>
    <row r="156" spans="2:256" s="186" customFormat="1">
      <c r="B156" s="113"/>
      <c r="C156" s="113"/>
      <c r="D156" s="114"/>
      <c r="II156" s="188"/>
      <c r="IJ156" s="188"/>
      <c r="IK156" s="188"/>
      <c r="IL156" s="188"/>
      <c r="IM156" s="188"/>
      <c r="IN156" s="188"/>
      <c r="IO156" s="188"/>
      <c r="IP156" s="188"/>
      <c r="IQ156" s="188"/>
      <c r="IR156" s="188"/>
      <c r="IS156" s="188"/>
      <c r="IT156" s="188"/>
      <c r="IU156" s="188"/>
      <c r="IV156" s="188"/>
    </row>
    <row r="157" spans="2:256" s="186" customFormat="1">
      <c r="B157" s="113"/>
      <c r="C157" s="113"/>
      <c r="D157" s="114"/>
      <c r="II157" s="188"/>
      <c r="IJ157" s="188"/>
      <c r="IK157" s="188"/>
      <c r="IL157" s="188"/>
      <c r="IM157" s="188"/>
      <c r="IN157" s="188"/>
      <c r="IO157" s="188"/>
      <c r="IP157" s="188"/>
      <c r="IQ157" s="188"/>
      <c r="IR157" s="188"/>
      <c r="IS157" s="188"/>
      <c r="IT157" s="188"/>
      <c r="IU157" s="188"/>
      <c r="IV157" s="188"/>
    </row>
    <row r="158" spans="2:256" s="186" customFormat="1">
      <c r="B158" s="113"/>
      <c r="C158" s="113"/>
      <c r="D158" s="114"/>
      <c r="II158" s="188"/>
      <c r="IJ158" s="188"/>
      <c r="IK158" s="188"/>
      <c r="IL158" s="188"/>
      <c r="IM158" s="188"/>
      <c r="IN158" s="188"/>
      <c r="IO158" s="188"/>
      <c r="IP158" s="188"/>
      <c r="IQ158" s="188"/>
      <c r="IR158" s="188"/>
      <c r="IS158" s="188"/>
      <c r="IT158" s="188"/>
      <c r="IU158" s="188"/>
      <c r="IV158" s="188"/>
    </row>
    <row r="159" spans="2:256" s="186" customFormat="1">
      <c r="B159" s="113"/>
      <c r="C159" s="113"/>
      <c r="D159" s="114"/>
      <c r="II159" s="188"/>
      <c r="IJ159" s="188"/>
      <c r="IK159" s="188"/>
      <c r="IL159" s="188"/>
      <c r="IM159" s="188"/>
      <c r="IN159" s="188"/>
      <c r="IO159" s="188"/>
      <c r="IP159" s="188"/>
      <c r="IQ159" s="188"/>
      <c r="IR159" s="188"/>
      <c r="IS159" s="188"/>
      <c r="IT159" s="188"/>
      <c r="IU159" s="188"/>
      <c r="IV159" s="188"/>
    </row>
    <row r="160" spans="2:256" s="186" customFormat="1">
      <c r="B160" s="113"/>
      <c r="C160" s="113"/>
      <c r="D160" s="114"/>
      <c r="II160" s="188"/>
      <c r="IJ160" s="188"/>
      <c r="IK160" s="188"/>
      <c r="IL160" s="188"/>
      <c r="IM160" s="188"/>
      <c r="IN160" s="188"/>
      <c r="IO160" s="188"/>
      <c r="IP160" s="188"/>
      <c r="IQ160" s="188"/>
      <c r="IR160" s="188"/>
      <c r="IS160" s="188"/>
      <c r="IT160" s="188"/>
      <c r="IU160" s="188"/>
      <c r="IV160" s="188"/>
    </row>
    <row r="161" spans="2:256" s="186" customFormat="1">
      <c r="B161" s="113"/>
      <c r="C161" s="113"/>
      <c r="D161" s="114"/>
      <c r="II161" s="188"/>
      <c r="IJ161" s="188"/>
      <c r="IK161" s="188"/>
      <c r="IL161" s="188"/>
      <c r="IM161" s="188"/>
      <c r="IN161" s="188"/>
      <c r="IO161" s="188"/>
      <c r="IP161" s="188"/>
      <c r="IQ161" s="188"/>
      <c r="IR161" s="188"/>
      <c r="IS161" s="188"/>
      <c r="IT161" s="188"/>
      <c r="IU161" s="188"/>
      <c r="IV161" s="188"/>
    </row>
    <row r="162" spans="2:256" s="186" customFormat="1">
      <c r="B162" s="113"/>
      <c r="C162" s="113"/>
      <c r="D162" s="114"/>
      <c r="II162" s="188"/>
      <c r="IJ162" s="188"/>
      <c r="IK162" s="188"/>
      <c r="IL162" s="188"/>
      <c r="IM162" s="188"/>
      <c r="IN162" s="188"/>
      <c r="IO162" s="188"/>
      <c r="IP162" s="188"/>
      <c r="IQ162" s="188"/>
      <c r="IR162" s="188"/>
      <c r="IS162" s="188"/>
      <c r="IT162" s="188"/>
      <c r="IU162" s="188"/>
      <c r="IV162" s="188"/>
    </row>
    <row r="163" spans="2:256" s="186" customFormat="1">
      <c r="B163" s="113"/>
      <c r="C163" s="113"/>
      <c r="D163" s="114"/>
      <c r="II163" s="188"/>
      <c r="IJ163" s="188"/>
      <c r="IK163" s="188"/>
      <c r="IL163" s="188"/>
      <c r="IM163" s="188"/>
      <c r="IN163" s="188"/>
      <c r="IO163" s="188"/>
      <c r="IP163" s="188"/>
      <c r="IQ163" s="188"/>
      <c r="IR163" s="188"/>
      <c r="IS163" s="188"/>
      <c r="IT163" s="188"/>
      <c r="IU163" s="188"/>
      <c r="IV163" s="188"/>
    </row>
    <row r="164" spans="2:256" s="186" customFormat="1">
      <c r="B164" s="113"/>
      <c r="C164" s="113"/>
      <c r="D164" s="114"/>
      <c r="II164" s="188"/>
      <c r="IJ164" s="188"/>
      <c r="IK164" s="188"/>
      <c r="IL164" s="188"/>
      <c r="IM164" s="188"/>
      <c r="IN164" s="188"/>
      <c r="IO164" s="188"/>
      <c r="IP164" s="188"/>
      <c r="IQ164" s="188"/>
      <c r="IR164" s="188"/>
      <c r="IS164" s="188"/>
      <c r="IT164" s="188"/>
      <c r="IU164" s="188"/>
      <c r="IV164" s="188"/>
    </row>
    <row r="165" spans="2:256" s="186" customFormat="1">
      <c r="B165" s="113"/>
      <c r="C165" s="113"/>
      <c r="D165" s="114"/>
      <c r="II165" s="188"/>
      <c r="IJ165" s="188"/>
      <c r="IK165" s="188"/>
      <c r="IL165" s="188"/>
      <c r="IM165" s="188"/>
      <c r="IN165" s="188"/>
      <c r="IO165" s="188"/>
      <c r="IP165" s="188"/>
      <c r="IQ165" s="188"/>
      <c r="IR165" s="188"/>
      <c r="IS165" s="188"/>
      <c r="IT165" s="188"/>
      <c r="IU165" s="188"/>
      <c r="IV165" s="188"/>
    </row>
    <row r="166" spans="2:256" s="186" customFormat="1">
      <c r="B166" s="113"/>
      <c r="C166" s="113"/>
      <c r="D166" s="114"/>
      <c r="II166" s="188"/>
      <c r="IJ166" s="188"/>
      <c r="IK166" s="188"/>
      <c r="IL166" s="188"/>
      <c r="IM166" s="188"/>
      <c r="IN166" s="188"/>
      <c r="IO166" s="188"/>
      <c r="IP166" s="188"/>
      <c r="IQ166" s="188"/>
      <c r="IR166" s="188"/>
      <c r="IS166" s="188"/>
      <c r="IT166" s="188"/>
      <c r="IU166" s="188"/>
      <c r="IV166" s="188"/>
    </row>
    <row r="167" spans="2:256" s="186" customFormat="1">
      <c r="B167" s="113"/>
      <c r="C167" s="113"/>
      <c r="D167" s="114"/>
      <c r="II167" s="188"/>
      <c r="IJ167" s="188"/>
      <c r="IK167" s="188"/>
      <c r="IL167" s="188"/>
      <c r="IM167" s="188"/>
      <c r="IN167" s="188"/>
      <c r="IO167" s="188"/>
      <c r="IP167" s="188"/>
      <c r="IQ167" s="188"/>
      <c r="IR167" s="188"/>
      <c r="IS167" s="188"/>
      <c r="IT167" s="188"/>
      <c r="IU167" s="188"/>
      <c r="IV167" s="188"/>
    </row>
    <row r="168" spans="2:256" s="186" customFormat="1">
      <c r="B168" s="113"/>
      <c r="C168" s="113"/>
      <c r="D168" s="114"/>
      <c r="II168" s="188"/>
      <c r="IJ168" s="188"/>
      <c r="IK168" s="188"/>
      <c r="IL168" s="188"/>
      <c r="IM168" s="188"/>
      <c r="IN168" s="188"/>
      <c r="IO168" s="188"/>
      <c r="IP168" s="188"/>
      <c r="IQ168" s="188"/>
      <c r="IR168" s="188"/>
      <c r="IS168" s="188"/>
      <c r="IT168" s="188"/>
      <c r="IU168" s="188"/>
      <c r="IV168" s="188"/>
    </row>
    <row r="169" spans="2:256" s="186" customFormat="1">
      <c r="B169" s="113"/>
      <c r="C169" s="113"/>
      <c r="D169" s="114"/>
      <c r="II169" s="188"/>
      <c r="IJ169" s="188"/>
      <c r="IK169" s="188"/>
      <c r="IL169" s="188"/>
      <c r="IM169" s="188"/>
      <c r="IN169" s="188"/>
      <c r="IO169" s="188"/>
      <c r="IP169" s="188"/>
      <c r="IQ169" s="188"/>
      <c r="IR169" s="188"/>
      <c r="IS169" s="188"/>
      <c r="IT169" s="188"/>
      <c r="IU169" s="188"/>
      <c r="IV169" s="188"/>
    </row>
    <row r="170" spans="2:256" s="186" customFormat="1">
      <c r="B170" s="113"/>
      <c r="C170" s="113"/>
      <c r="D170" s="114"/>
      <c r="II170" s="188"/>
      <c r="IJ170" s="188"/>
      <c r="IK170" s="188"/>
      <c r="IL170" s="188"/>
      <c r="IM170" s="188"/>
      <c r="IN170" s="188"/>
      <c r="IO170" s="188"/>
      <c r="IP170" s="188"/>
      <c r="IQ170" s="188"/>
      <c r="IR170" s="188"/>
      <c r="IS170" s="188"/>
      <c r="IT170" s="188"/>
      <c r="IU170" s="188"/>
      <c r="IV170" s="188"/>
    </row>
    <row r="171" spans="2:256" s="186" customFormat="1">
      <c r="B171" s="113"/>
      <c r="C171" s="113"/>
      <c r="D171" s="114"/>
      <c r="II171" s="188"/>
      <c r="IJ171" s="188"/>
      <c r="IK171" s="188"/>
      <c r="IL171" s="188"/>
      <c r="IM171" s="188"/>
      <c r="IN171" s="188"/>
      <c r="IO171" s="188"/>
      <c r="IP171" s="188"/>
      <c r="IQ171" s="188"/>
      <c r="IR171" s="188"/>
      <c r="IS171" s="188"/>
      <c r="IT171" s="188"/>
      <c r="IU171" s="188"/>
      <c r="IV171" s="188"/>
    </row>
    <row r="172" spans="2:256" s="186" customFormat="1">
      <c r="B172" s="113"/>
      <c r="C172" s="113"/>
      <c r="D172" s="114"/>
      <c r="II172" s="188"/>
      <c r="IJ172" s="188"/>
      <c r="IK172" s="188"/>
      <c r="IL172" s="188"/>
      <c r="IM172" s="188"/>
      <c r="IN172" s="188"/>
      <c r="IO172" s="188"/>
      <c r="IP172" s="188"/>
      <c r="IQ172" s="188"/>
      <c r="IR172" s="188"/>
      <c r="IS172" s="188"/>
      <c r="IT172" s="188"/>
      <c r="IU172" s="188"/>
      <c r="IV172" s="188"/>
    </row>
    <row r="173" spans="2:256" s="186" customFormat="1">
      <c r="B173" s="113"/>
      <c r="C173" s="113"/>
      <c r="D173" s="114"/>
      <c r="II173" s="188"/>
      <c r="IJ173" s="188"/>
      <c r="IK173" s="188"/>
      <c r="IL173" s="188"/>
      <c r="IM173" s="188"/>
      <c r="IN173" s="188"/>
      <c r="IO173" s="188"/>
      <c r="IP173" s="188"/>
      <c r="IQ173" s="188"/>
      <c r="IR173" s="188"/>
      <c r="IS173" s="188"/>
      <c r="IT173" s="188"/>
      <c r="IU173" s="188"/>
      <c r="IV173" s="188"/>
    </row>
    <row r="174" spans="2:256" s="186" customFormat="1">
      <c r="B174" s="113"/>
      <c r="C174" s="113"/>
      <c r="D174" s="114"/>
      <c r="II174" s="188"/>
      <c r="IJ174" s="188"/>
      <c r="IK174" s="188"/>
      <c r="IL174" s="188"/>
      <c r="IM174" s="188"/>
      <c r="IN174" s="188"/>
      <c r="IO174" s="188"/>
      <c r="IP174" s="188"/>
      <c r="IQ174" s="188"/>
      <c r="IR174" s="188"/>
      <c r="IS174" s="188"/>
      <c r="IT174" s="188"/>
      <c r="IU174" s="188"/>
      <c r="IV174" s="188"/>
    </row>
    <row r="175" spans="2:256" s="186" customFormat="1">
      <c r="B175" s="113"/>
      <c r="C175" s="113"/>
      <c r="D175" s="114"/>
      <c r="II175" s="188"/>
      <c r="IJ175" s="188"/>
      <c r="IK175" s="188"/>
      <c r="IL175" s="188"/>
      <c r="IM175" s="188"/>
      <c r="IN175" s="188"/>
      <c r="IO175" s="188"/>
      <c r="IP175" s="188"/>
      <c r="IQ175" s="188"/>
      <c r="IR175" s="188"/>
      <c r="IS175" s="188"/>
      <c r="IT175" s="188"/>
      <c r="IU175" s="188"/>
      <c r="IV175" s="188"/>
    </row>
    <row r="176" spans="2:256" s="186" customFormat="1">
      <c r="B176" s="113"/>
      <c r="C176" s="113"/>
      <c r="D176" s="114"/>
      <c r="II176" s="188"/>
      <c r="IJ176" s="188"/>
      <c r="IK176" s="188"/>
      <c r="IL176" s="188"/>
      <c r="IM176" s="188"/>
      <c r="IN176" s="188"/>
      <c r="IO176" s="188"/>
      <c r="IP176" s="188"/>
      <c r="IQ176" s="188"/>
      <c r="IR176" s="188"/>
      <c r="IS176" s="188"/>
      <c r="IT176" s="188"/>
      <c r="IU176" s="188"/>
      <c r="IV176" s="188"/>
    </row>
    <row r="177" spans="2:256" s="186" customFormat="1">
      <c r="B177" s="113"/>
      <c r="C177" s="113"/>
      <c r="D177" s="114"/>
      <c r="II177" s="188"/>
      <c r="IJ177" s="188"/>
      <c r="IK177" s="188"/>
      <c r="IL177" s="188"/>
      <c r="IM177" s="188"/>
      <c r="IN177" s="188"/>
      <c r="IO177" s="188"/>
      <c r="IP177" s="188"/>
      <c r="IQ177" s="188"/>
      <c r="IR177" s="188"/>
      <c r="IS177" s="188"/>
      <c r="IT177" s="188"/>
      <c r="IU177" s="188"/>
      <c r="IV177" s="188"/>
    </row>
  </sheetData>
  <mergeCells count="2">
    <mergeCell ref="A2:D2"/>
    <mergeCell ref="C3:D3"/>
  </mergeCells>
  <phoneticPr fontId="26" type="noConversion"/>
  <pageMargins left="0.59055118110236227" right="0.59055118110236227" top="0.78740157480314965" bottom="0.78740157480314965" header="0.31496062992125984" footer="0.31496062992125984"/>
  <pageSetup paperSize="9" fitToHeight="0" orientation="portrait" useFirstPageNumber="1" errors="NA" r:id="rId1"/>
  <headerFooter alignWithMargins="0"/>
</worksheet>
</file>

<file path=xl/worksheets/sheet29.xml><?xml version="1.0" encoding="utf-8"?>
<worksheet xmlns="http://schemas.openxmlformats.org/spreadsheetml/2006/main" xmlns:r="http://schemas.openxmlformats.org/officeDocument/2006/relationships">
  <sheetPr>
    <pageSetUpPr fitToPage="1"/>
  </sheetPr>
  <dimension ref="A1:E23"/>
  <sheetViews>
    <sheetView zoomScaleSheetLayoutView="100" workbookViewId="0">
      <selection activeCell="C5" sqref="C5"/>
    </sheetView>
  </sheetViews>
  <sheetFormatPr defaultColWidth="10" defaultRowHeight="14.25"/>
  <cols>
    <col min="1" max="1" width="17.28515625" style="22" customWidth="1"/>
    <col min="2" max="5" width="20.42578125" style="22" customWidth="1"/>
    <col min="6" max="16384" width="10" style="22"/>
  </cols>
  <sheetData>
    <row r="1" spans="1:5" ht="24" customHeight="1">
      <c r="A1" s="160" t="s">
        <v>1280</v>
      </c>
      <c r="B1" s="160"/>
      <c r="C1" s="160"/>
      <c r="D1" s="160"/>
      <c r="E1" s="161"/>
    </row>
    <row r="2" spans="1:5" ht="56.45" customHeight="1">
      <c r="A2" s="598" t="s">
        <v>1144</v>
      </c>
      <c r="B2" s="599"/>
      <c r="C2" s="599"/>
      <c r="D2" s="599"/>
      <c r="E2" s="599"/>
    </row>
    <row r="3" spans="1:5" ht="23.65" customHeight="1">
      <c r="A3" s="162"/>
      <c r="B3" s="163"/>
      <c r="C3" s="163"/>
      <c r="D3" s="163"/>
      <c r="E3" s="163" t="s">
        <v>208</v>
      </c>
    </row>
    <row r="4" spans="1:5" ht="27" customHeight="1">
      <c r="A4" s="602" t="s">
        <v>1145</v>
      </c>
      <c r="B4" s="604" t="s">
        <v>1146</v>
      </c>
      <c r="C4" s="600" t="s">
        <v>1147</v>
      </c>
      <c r="D4" s="600"/>
      <c r="E4" s="601"/>
    </row>
    <row r="5" spans="1:5" ht="55.15" customHeight="1">
      <c r="A5" s="603"/>
      <c r="B5" s="605"/>
      <c r="C5" s="164" t="s">
        <v>1148</v>
      </c>
      <c r="D5" s="164" t="s">
        <v>1149</v>
      </c>
      <c r="E5" s="165" t="s">
        <v>1150</v>
      </c>
    </row>
    <row r="6" spans="1:5" ht="36.75" customHeight="1">
      <c r="A6" s="166" t="s">
        <v>1047</v>
      </c>
      <c r="B6" s="167">
        <f>B7+B8+B9</f>
        <v>1409</v>
      </c>
      <c r="C6" s="167">
        <f>C7+C8+C9</f>
        <v>9</v>
      </c>
      <c r="D6" s="167">
        <f>D7+D8+D9</f>
        <v>400</v>
      </c>
      <c r="E6" s="168">
        <f>E7+E8+E9</f>
        <v>1000</v>
      </c>
    </row>
    <row r="7" spans="1:5" ht="36.75" customHeight="1">
      <c r="A7" s="169" t="s">
        <v>1151</v>
      </c>
      <c r="B7" s="170">
        <f>C7+D7+E7</f>
        <v>9</v>
      </c>
      <c r="C7" s="170">
        <v>9</v>
      </c>
      <c r="D7" s="170"/>
      <c r="E7" s="171"/>
    </row>
    <row r="8" spans="1:5" ht="36.75" customHeight="1">
      <c r="A8" s="169" t="s">
        <v>1152</v>
      </c>
      <c r="B8" s="170">
        <f>C8+D8+E8</f>
        <v>400</v>
      </c>
      <c r="C8" s="170"/>
      <c r="D8" s="170">
        <v>400</v>
      </c>
      <c r="E8" s="171"/>
    </row>
    <row r="9" spans="1:5" ht="36.75" customHeight="1">
      <c r="A9" s="169" t="s">
        <v>1153</v>
      </c>
      <c r="B9" s="170">
        <f>C9+D9+E9</f>
        <v>1000</v>
      </c>
      <c r="C9" s="170"/>
      <c r="D9" s="172"/>
      <c r="E9" s="171">
        <v>1000</v>
      </c>
    </row>
    <row r="10" spans="1:5" ht="36.75" customHeight="1">
      <c r="A10" s="169"/>
      <c r="B10" s="170"/>
      <c r="C10" s="170"/>
      <c r="D10" s="170"/>
      <c r="E10" s="171"/>
    </row>
    <row r="11" spans="1:5" ht="36.75" customHeight="1">
      <c r="A11" s="169"/>
      <c r="B11" s="170"/>
      <c r="C11" s="170"/>
      <c r="D11" s="170"/>
      <c r="E11" s="171"/>
    </row>
    <row r="12" spans="1:5" ht="36.75" customHeight="1">
      <c r="A12" s="173"/>
      <c r="B12" s="170"/>
      <c r="C12" s="170"/>
      <c r="D12" s="170"/>
      <c r="E12" s="171"/>
    </row>
    <row r="13" spans="1:5" ht="36.75" customHeight="1">
      <c r="A13" s="169"/>
      <c r="B13" s="170"/>
      <c r="C13" s="170"/>
      <c r="D13" s="170"/>
      <c r="E13" s="171"/>
    </row>
    <row r="14" spans="1:5" ht="36.75" customHeight="1">
      <c r="A14" s="169"/>
      <c r="B14" s="170"/>
      <c r="C14" s="170"/>
      <c r="D14" s="170"/>
      <c r="E14" s="171"/>
    </row>
    <row r="15" spans="1:5" ht="36.75" customHeight="1">
      <c r="A15" s="169"/>
      <c r="B15" s="170"/>
      <c r="C15" s="170"/>
      <c r="D15" s="170"/>
      <c r="E15" s="171"/>
    </row>
    <row r="16" spans="1:5" ht="36.75" customHeight="1">
      <c r="A16" s="169"/>
      <c r="B16" s="170"/>
      <c r="C16" s="170"/>
      <c r="D16" s="170"/>
      <c r="E16" s="171"/>
    </row>
    <row r="17" spans="1:5" ht="36.75" customHeight="1">
      <c r="A17" s="169"/>
      <c r="B17" s="170"/>
      <c r="C17" s="170"/>
      <c r="D17" s="170"/>
      <c r="E17" s="171"/>
    </row>
    <row r="18" spans="1:5" ht="36.75" customHeight="1">
      <c r="A18" s="174"/>
      <c r="B18" s="170"/>
      <c r="C18" s="170"/>
      <c r="D18" s="170"/>
      <c r="E18" s="171"/>
    </row>
    <row r="19" spans="1:5" ht="36.75" customHeight="1">
      <c r="A19" s="175"/>
      <c r="B19" s="176"/>
      <c r="C19" s="176"/>
      <c r="D19" s="176"/>
      <c r="E19" s="177"/>
    </row>
    <row r="20" spans="1:5">
      <c r="B20" s="178"/>
      <c r="C20" s="178"/>
      <c r="D20" s="178"/>
      <c r="E20" s="178"/>
    </row>
    <row r="21" spans="1:5">
      <c r="B21" s="178"/>
      <c r="C21" s="178"/>
      <c r="D21" s="178"/>
      <c r="E21" s="178"/>
    </row>
    <row r="22" spans="1:5">
      <c r="B22" s="178"/>
      <c r="C22" s="178"/>
      <c r="D22" s="178"/>
      <c r="E22" s="178"/>
    </row>
    <row r="23" spans="1:5">
      <c r="B23" s="178"/>
      <c r="C23" s="178"/>
      <c r="D23" s="178"/>
      <c r="E23" s="178"/>
    </row>
  </sheetData>
  <mergeCells count="4">
    <mergeCell ref="A2:E2"/>
    <mergeCell ref="C4:E4"/>
    <mergeCell ref="A4:A5"/>
    <mergeCell ref="B4:B5"/>
  </mergeCells>
  <phoneticPr fontId="26" type="noConversion"/>
  <printOptions horizontalCentered="1"/>
  <pageMargins left="0.75" right="0.75" top="1" bottom="1" header="0.51" footer="0.51"/>
  <pageSetup paperSize="9" scale="88" orientation="portrait" r:id="rId1"/>
</worksheet>
</file>

<file path=xl/worksheets/sheet3.xml><?xml version="1.0" encoding="utf-8"?>
<worksheet xmlns="http://schemas.openxmlformats.org/spreadsheetml/2006/main" xmlns:r="http://schemas.openxmlformats.org/officeDocument/2006/relationships">
  <sheetPr enableFormatConditionsCalculation="0">
    <tabColor theme="8" tint="0.59999389629810485"/>
  </sheetPr>
  <dimension ref="A1:D29"/>
  <sheetViews>
    <sheetView zoomScaleSheetLayoutView="100" workbookViewId="0">
      <selection activeCell="D10" sqref="D10"/>
    </sheetView>
  </sheetViews>
  <sheetFormatPr defaultRowHeight="12.75"/>
  <cols>
    <col min="1" max="1" width="38.5703125" style="517" customWidth="1"/>
    <col min="2" max="3" width="16.5703125" style="517" customWidth="1"/>
    <col min="4" max="4" width="16" style="517" customWidth="1"/>
    <col min="5" max="16384" width="9.140625" style="517"/>
  </cols>
  <sheetData>
    <row r="1" spans="1:4" s="513" customFormat="1" ht="25.5" customHeight="1">
      <c r="A1" s="513" t="s">
        <v>206</v>
      </c>
    </row>
    <row r="2" spans="1:4" s="514" customFormat="1" ht="32.25" customHeight="1">
      <c r="A2" s="538" t="s">
        <v>207</v>
      </c>
      <c r="B2" s="538"/>
      <c r="C2" s="538"/>
      <c r="D2" s="538"/>
    </row>
    <row r="3" spans="1:4" ht="21.75" customHeight="1">
      <c r="A3" s="514"/>
      <c r="D3" s="518" t="s">
        <v>208</v>
      </c>
    </row>
    <row r="4" spans="1:4" ht="30.75" customHeight="1">
      <c r="A4" s="519" t="s">
        <v>209</v>
      </c>
      <c r="B4" s="520" t="s">
        <v>210</v>
      </c>
      <c r="C4" s="521" t="s">
        <v>211</v>
      </c>
      <c r="D4" s="522" t="s">
        <v>212</v>
      </c>
    </row>
    <row r="5" spans="1:4" ht="24.75" customHeight="1">
      <c r="A5" s="523" t="s">
        <v>213</v>
      </c>
      <c r="B5" s="330">
        <f>SUM(B6:B20)</f>
        <v>1086073</v>
      </c>
      <c r="C5" s="330">
        <f>SUM(C6:C20)</f>
        <v>1075832</v>
      </c>
      <c r="D5" s="524">
        <f>C5/B5</f>
        <v>0.99057061541903724</v>
      </c>
    </row>
    <row r="6" spans="1:4" ht="24.75" customHeight="1">
      <c r="A6" s="523" t="s">
        <v>214</v>
      </c>
      <c r="B6" s="428">
        <v>357049</v>
      </c>
      <c r="C6" s="427">
        <v>276669</v>
      </c>
      <c r="D6" s="524">
        <f>C6/B6</f>
        <v>0.77487683763292992</v>
      </c>
    </row>
    <row r="7" spans="1:4" ht="24.75" customHeight="1">
      <c r="A7" s="523" t="s">
        <v>215</v>
      </c>
      <c r="B7" s="428">
        <v>0</v>
      </c>
      <c r="C7" s="402">
        <v>0</v>
      </c>
      <c r="D7" s="524"/>
    </row>
    <row r="8" spans="1:4" ht="24.75" customHeight="1">
      <c r="A8" s="523" t="s">
        <v>216</v>
      </c>
      <c r="B8" s="428">
        <v>268148</v>
      </c>
      <c r="C8" s="402">
        <v>186306</v>
      </c>
      <c r="D8" s="524">
        <f t="shared" ref="D8:D29" si="0">C8/B8</f>
        <v>0.69478795292152096</v>
      </c>
    </row>
    <row r="9" spans="1:4" ht="24.75" customHeight="1">
      <c r="A9" s="523" t="s">
        <v>217</v>
      </c>
      <c r="B9" s="428">
        <v>32875</v>
      </c>
      <c r="C9" s="402">
        <v>41253</v>
      </c>
      <c r="D9" s="524">
        <f t="shared" si="0"/>
        <v>1.2548441064638782</v>
      </c>
    </row>
    <row r="10" spans="1:4" ht="24.75" customHeight="1">
      <c r="A10" s="523" t="s">
        <v>218</v>
      </c>
      <c r="B10" s="428">
        <v>1930</v>
      </c>
      <c r="C10" s="402">
        <v>1842</v>
      </c>
      <c r="D10" s="524">
        <f t="shared" si="0"/>
        <v>0.9544041450777202</v>
      </c>
    </row>
    <row r="11" spans="1:4" ht="24.75" customHeight="1">
      <c r="A11" s="523" t="s">
        <v>219</v>
      </c>
      <c r="B11" s="428">
        <v>51647</v>
      </c>
      <c r="C11" s="402">
        <v>45163</v>
      </c>
      <c r="D11" s="524">
        <f t="shared" si="0"/>
        <v>0.87445543787635294</v>
      </c>
    </row>
    <row r="12" spans="1:4" ht="24.75" customHeight="1">
      <c r="A12" s="523" t="s">
        <v>220</v>
      </c>
      <c r="B12" s="428">
        <v>20766</v>
      </c>
      <c r="C12" s="402">
        <v>17847</v>
      </c>
      <c r="D12" s="524">
        <f t="shared" si="0"/>
        <v>0.85943368968506217</v>
      </c>
    </row>
    <row r="13" spans="1:4" ht="24.75" customHeight="1">
      <c r="A13" s="523" t="s">
        <v>221</v>
      </c>
      <c r="B13" s="428">
        <v>13078</v>
      </c>
      <c r="C13" s="402">
        <v>16228</v>
      </c>
      <c r="D13" s="524">
        <f t="shared" si="0"/>
        <v>1.2408625172044656</v>
      </c>
    </row>
    <row r="14" spans="1:4" ht="24.75" customHeight="1">
      <c r="A14" s="523" t="s">
        <v>222</v>
      </c>
      <c r="B14" s="428">
        <v>51433</v>
      </c>
      <c r="C14" s="402">
        <v>32388</v>
      </c>
      <c r="D14" s="524">
        <f t="shared" si="0"/>
        <v>0.62971244142865479</v>
      </c>
    </row>
    <row r="15" spans="1:4" ht="24.75" customHeight="1">
      <c r="A15" s="523" t="s">
        <v>223</v>
      </c>
      <c r="B15" s="428">
        <v>140752</v>
      </c>
      <c r="C15" s="402">
        <v>224140</v>
      </c>
      <c r="D15" s="524">
        <f t="shared" si="0"/>
        <v>1.5924462885074457</v>
      </c>
    </row>
    <row r="16" spans="1:4" ht="24.75" customHeight="1">
      <c r="A16" s="523" t="s">
        <v>224</v>
      </c>
      <c r="B16" s="428">
        <v>6876</v>
      </c>
      <c r="C16" s="402">
        <v>8767</v>
      </c>
      <c r="D16" s="524">
        <f t="shared" si="0"/>
        <v>1.2750145433391507</v>
      </c>
    </row>
    <row r="17" spans="1:4" ht="24.75" customHeight="1">
      <c r="A17" s="523" t="s">
        <v>225</v>
      </c>
      <c r="B17" s="428">
        <v>12667</v>
      </c>
      <c r="C17" s="402">
        <v>7248</v>
      </c>
      <c r="D17" s="524">
        <f t="shared" si="0"/>
        <v>0.57219546854030157</v>
      </c>
    </row>
    <row r="18" spans="1:4" ht="24.75" customHeight="1">
      <c r="A18" s="523" t="s">
        <v>226</v>
      </c>
      <c r="B18" s="428">
        <v>127503</v>
      </c>
      <c r="C18" s="402">
        <v>217404</v>
      </c>
      <c r="D18" s="524">
        <f t="shared" si="0"/>
        <v>1.7050892920166585</v>
      </c>
    </row>
    <row r="19" spans="1:4" s="515" customFormat="1" ht="24.75" customHeight="1">
      <c r="A19" s="314" t="s">
        <v>227</v>
      </c>
      <c r="B19" s="428">
        <v>672</v>
      </c>
      <c r="C19" s="402">
        <v>545</v>
      </c>
      <c r="D19" s="525">
        <v>1</v>
      </c>
    </row>
    <row r="20" spans="1:4" s="515" customFormat="1" ht="24.75" customHeight="1">
      <c r="A20" s="314" t="s">
        <v>228</v>
      </c>
      <c r="B20" s="428">
        <v>677</v>
      </c>
      <c r="C20" s="402">
        <v>32</v>
      </c>
      <c r="D20" s="524">
        <v>1</v>
      </c>
    </row>
    <row r="21" spans="1:4" ht="24.75" customHeight="1">
      <c r="A21" s="523" t="s">
        <v>229</v>
      </c>
      <c r="B21" s="330">
        <f>SUM(B22:B28)</f>
        <v>115764</v>
      </c>
      <c r="C21" s="330">
        <f>SUM(C22:C28)</f>
        <v>168136</v>
      </c>
      <c r="D21" s="524">
        <f t="shared" si="0"/>
        <v>1.4524031650599496</v>
      </c>
    </row>
    <row r="22" spans="1:4" ht="24.75" customHeight="1">
      <c r="A22" s="523" t="s">
        <v>230</v>
      </c>
      <c r="B22" s="428">
        <v>39107</v>
      </c>
      <c r="C22" s="402">
        <v>34247</v>
      </c>
      <c r="D22" s="524">
        <f t="shared" si="0"/>
        <v>0.87572557342675228</v>
      </c>
    </row>
    <row r="23" spans="1:4" ht="24.75" customHeight="1">
      <c r="A23" s="523" t="s">
        <v>231</v>
      </c>
      <c r="B23" s="428">
        <v>46302</v>
      </c>
      <c r="C23" s="402">
        <v>77271</v>
      </c>
      <c r="D23" s="524">
        <f t="shared" si="0"/>
        <v>1.6688479979266555</v>
      </c>
    </row>
    <row r="24" spans="1:4" ht="24.75" customHeight="1">
      <c r="A24" s="523" t="s">
        <v>232</v>
      </c>
      <c r="B24" s="428">
        <v>3955</v>
      </c>
      <c r="C24" s="402">
        <v>6510</v>
      </c>
      <c r="D24" s="524">
        <f t="shared" si="0"/>
        <v>1.6460176991150441</v>
      </c>
    </row>
    <row r="25" spans="1:4" ht="24.75" customHeight="1">
      <c r="A25" s="523" t="s">
        <v>233</v>
      </c>
      <c r="B25" s="428">
        <v>0</v>
      </c>
      <c r="C25" s="402">
        <v>0</v>
      </c>
      <c r="D25" s="524">
        <v>0</v>
      </c>
    </row>
    <row r="26" spans="1:4" ht="24.75" customHeight="1">
      <c r="A26" s="523" t="s">
        <v>234</v>
      </c>
      <c r="B26" s="428">
        <v>22359</v>
      </c>
      <c r="C26" s="402">
        <v>44416</v>
      </c>
      <c r="D26" s="524">
        <f t="shared" si="0"/>
        <v>1.9864931347555794</v>
      </c>
    </row>
    <row r="27" spans="1:4" ht="24.75" customHeight="1">
      <c r="A27" s="523" t="s">
        <v>235</v>
      </c>
      <c r="B27" s="428">
        <v>4041</v>
      </c>
      <c r="C27" s="402">
        <v>5692</v>
      </c>
      <c r="D27" s="524">
        <f t="shared" si="0"/>
        <v>1.4085622370700321</v>
      </c>
    </row>
    <row r="28" spans="1:4" ht="24.75" customHeight="1">
      <c r="A28" s="523" t="s">
        <v>236</v>
      </c>
      <c r="B28" s="427"/>
      <c r="C28" s="526"/>
      <c r="D28" s="524">
        <v>0</v>
      </c>
    </row>
    <row r="29" spans="1:4" s="516" customFormat="1" ht="24.75" customHeight="1">
      <c r="A29" s="527" t="s">
        <v>237</v>
      </c>
      <c r="B29" s="528">
        <f>B5+B21</f>
        <v>1201837</v>
      </c>
      <c r="C29" s="528">
        <f>C5+C21</f>
        <v>1243968</v>
      </c>
      <c r="D29" s="529">
        <f t="shared" si="0"/>
        <v>1.0350555025348696</v>
      </c>
    </row>
  </sheetData>
  <mergeCells count="1">
    <mergeCell ref="A2:D2"/>
  </mergeCells>
  <phoneticPr fontId="26" type="noConversion"/>
  <dataValidations count="2">
    <dataValidation type="whole" allowBlank="1" showInputMessage="1" showErrorMessage="1" error="不得保留小数" sqref="B5:C5 B21:C21 B6:B18 B19:B20 B22:B27 B1:C3 B28:C65536">
      <formula1>-800000000000</formula1>
      <formula2>1000000000000</formula2>
    </dataValidation>
    <dataValidation type="whole" allowBlank="1" showInputMessage="1" showErrorMessage="1" sqref="C8 C6:C7 C9:C18 C19:C20 C22:C27">
      <formula1>-1000000000</formula1>
      <formula2>1000000000</formula2>
    </dataValidation>
  </dataValidation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enableFormatConditionsCalculation="0">
    <tabColor theme="8" tint="0.59999389629810485"/>
  </sheetPr>
  <dimension ref="A1:HN40"/>
  <sheetViews>
    <sheetView zoomScaleSheetLayoutView="100" workbookViewId="0">
      <selection activeCell="C6" sqref="C6"/>
    </sheetView>
  </sheetViews>
  <sheetFormatPr defaultColWidth="8.85546875" defaultRowHeight="15"/>
  <cols>
    <col min="1" max="1" width="42.7109375" style="138" customWidth="1"/>
    <col min="2" max="2" width="17.140625" style="138" customWidth="1"/>
    <col min="3" max="3" width="16.5703125" style="138" customWidth="1"/>
    <col min="4" max="4" width="16.7109375" style="138" customWidth="1"/>
    <col min="5" max="122" width="9.140625" style="138" bestFit="1" customWidth="1"/>
    <col min="123" max="138" width="10.28515625" style="138" bestFit="1" customWidth="1"/>
    <col min="139" max="219" width="9.140625" style="138" bestFit="1" customWidth="1"/>
    <col min="220" max="222" width="8.85546875" style="138"/>
    <col min="223" max="16384" width="8.85546875" style="144"/>
  </cols>
  <sheetData>
    <row r="1" spans="1:4" s="138" customFormat="1" ht="24" customHeight="1">
      <c r="A1" s="145" t="s">
        <v>1281</v>
      </c>
      <c r="B1" s="146"/>
      <c r="C1" s="146"/>
      <c r="D1" s="146"/>
    </row>
    <row r="2" spans="1:4" s="139" customFormat="1" ht="37.5" customHeight="1">
      <c r="A2" s="606" t="s">
        <v>1154</v>
      </c>
      <c r="B2" s="606"/>
      <c r="C2" s="606"/>
      <c r="D2" s="606"/>
    </row>
    <row r="3" spans="1:4" s="140" customFormat="1" ht="21.95" customHeight="1">
      <c r="A3" s="607" t="s">
        <v>208</v>
      </c>
      <c r="B3" s="607"/>
      <c r="C3" s="607"/>
      <c r="D3" s="607"/>
    </row>
    <row r="4" spans="1:4" s="141" customFormat="1" ht="33.75" customHeight="1">
      <c r="A4" s="147" t="s">
        <v>1155</v>
      </c>
      <c r="B4" s="148" t="s">
        <v>211</v>
      </c>
      <c r="C4" s="149" t="s">
        <v>845</v>
      </c>
      <c r="D4" s="150" t="s">
        <v>863</v>
      </c>
    </row>
    <row r="5" spans="1:4" s="142" customFormat="1" ht="18.95" customHeight="1">
      <c r="A5" s="151" t="s">
        <v>1156</v>
      </c>
      <c r="B5" s="125">
        <f>SUM(B6:B10)</f>
        <v>47699</v>
      </c>
      <c r="C5" s="125">
        <f>SUM(C6:C10)</f>
        <v>47995</v>
      </c>
      <c r="D5" s="152">
        <f>(C5-B5)/B5</f>
        <v>6.2055808297867884E-3</v>
      </c>
    </row>
    <row r="6" spans="1:4" s="142" customFormat="1" ht="18.95" customHeight="1">
      <c r="A6" s="151" t="s">
        <v>1157</v>
      </c>
      <c r="B6" s="125">
        <v>23334</v>
      </c>
      <c r="C6" s="128">
        <v>23726</v>
      </c>
      <c r="D6" s="152">
        <f>(C6-B6)/B6</f>
        <v>1.6799520013713893E-2</v>
      </c>
    </row>
    <row r="7" spans="1:4" s="142" customFormat="1" ht="18.95" customHeight="1">
      <c r="A7" s="151" t="s">
        <v>831</v>
      </c>
      <c r="B7" s="125">
        <v>170</v>
      </c>
      <c r="C7" s="128">
        <v>170</v>
      </c>
      <c r="D7" s="152">
        <f>(C7-B7)/B7</f>
        <v>0</v>
      </c>
    </row>
    <row r="8" spans="1:4" s="142" customFormat="1" ht="18.95" customHeight="1">
      <c r="A8" s="151" t="s">
        <v>830</v>
      </c>
      <c r="B8" s="125">
        <v>23200</v>
      </c>
      <c r="C8" s="128">
        <v>23349</v>
      </c>
      <c r="D8" s="152">
        <f>(C8-B8)/B8</f>
        <v>6.4224137931034484E-3</v>
      </c>
    </row>
    <row r="9" spans="1:4" s="142" customFormat="1" ht="18.95" customHeight="1">
      <c r="A9" s="151" t="s">
        <v>236</v>
      </c>
      <c r="B9" s="125">
        <v>995</v>
      </c>
      <c r="C9" s="128">
        <v>750</v>
      </c>
      <c r="D9" s="152">
        <f>(C9-B9)/B9</f>
        <v>-0.24623115577889448</v>
      </c>
    </row>
    <row r="10" spans="1:4" s="142" customFormat="1" ht="18.95" customHeight="1">
      <c r="A10" s="151" t="s">
        <v>1158</v>
      </c>
      <c r="B10" s="125"/>
      <c r="C10" s="128"/>
      <c r="D10" s="152"/>
    </row>
    <row r="11" spans="1:4" s="142" customFormat="1" ht="18.95" customHeight="1">
      <c r="A11" s="151" t="s">
        <v>1159</v>
      </c>
      <c r="B11" s="125">
        <f>SUM(B12:B17)</f>
        <v>37746</v>
      </c>
      <c r="C11" s="125">
        <f>SUM(C12:C17)</f>
        <v>36349</v>
      </c>
      <c r="D11" s="152">
        <f>(C11-B11)/B11</f>
        <v>-3.7010544163619985E-2</v>
      </c>
    </row>
    <row r="12" spans="1:4" s="142" customFormat="1" ht="18.95" customHeight="1">
      <c r="A12" s="151" t="s">
        <v>1157</v>
      </c>
      <c r="B12" s="125">
        <v>4569</v>
      </c>
      <c r="C12" s="128">
        <v>4633</v>
      </c>
      <c r="D12" s="152">
        <f>(C12-B12)/B12</f>
        <v>1.4007441453272051E-2</v>
      </c>
    </row>
    <row r="13" spans="1:4" s="142" customFormat="1" ht="18.95" customHeight="1">
      <c r="A13" s="151" t="s">
        <v>831</v>
      </c>
      <c r="B13" s="153">
        <v>6549</v>
      </c>
      <c r="C13" s="128">
        <v>15516</v>
      </c>
      <c r="D13" s="152">
        <f>(C13-B13)/B13</f>
        <v>1.36921667430142</v>
      </c>
    </row>
    <row r="14" spans="1:4" s="142" customFormat="1" ht="18.95" customHeight="1">
      <c r="A14" s="154" t="s">
        <v>830</v>
      </c>
      <c r="B14" s="125">
        <v>26495</v>
      </c>
      <c r="C14" s="128">
        <v>16060</v>
      </c>
      <c r="D14" s="152">
        <f>(C14-B14)/B14</f>
        <v>-0.39384789582940177</v>
      </c>
    </row>
    <row r="15" spans="1:4" s="142" customFormat="1" ht="18.95" customHeight="1">
      <c r="A15" s="151" t="s">
        <v>1160</v>
      </c>
      <c r="B15" s="125"/>
      <c r="C15" s="128"/>
      <c r="D15" s="152"/>
    </row>
    <row r="16" spans="1:4" s="142" customFormat="1" ht="18.95" customHeight="1">
      <c r="A16" s="151" t="s">
        <v>236</v>
      </c>
      <c r="B16" s="125">
        <v>133</v>
      </c>
      <c r="C16" s="128">
        <v>140</v>
      </c>
      <c r="D16" s="152">
        <f>(C16-B16)/B16</f>
        <v>5.2631578947368418E-2</v>
      </c>
    </row>
    <row r="17" spans="1:4" s="142" customFormat="1" ht="18.95" customHeight="1">
      <c r="A17" s="151" t="s">
        <v>1158</v>
      </c>
      <c r="B17" s="125"/>
      <c r="C17" s="128"/>
      <c r="D17" s="152"/>
    </row>
    <row r="18" spans="1:4" s="142" customFormat="1" ht="18.95" customHeight="1">
      <c r="A18" s="151" t="s">
        <v>1161</v>
      </c>
      <c r="B18" s="125">
        <f>SUM(B19:B23)</f>
        <v>0</v>
      </c>
      <c r="C18" s="125">
        <f>SUM(C19:C23)</f>
        <v>0</v>
      </c>
      <c r="D18" s="152"/>
    </row>
    <row r="19" spans="1:4" s="142" customFormat="1" ht="18.95" customHeight="1">
      <c r="A19" s="151" t="s">
        <v>1157</v>
      </c>
      <c r="B19" s="125"/>
      <c r="C19" s="128"/>
      <c r="D19" s="152"/>
    </row>
    <row r="20" spans="1:4" s="142" customFormat="1" ht="18.95" customHeight="1">
      <c r="A20" s="151" t="s">
        <v>831</v>
      </c>
      <c r="B20" s="125"/>
      <c r="C20" s="128"/>
      <c r="D20" s="152"/>
    </row>
    <row r="21" spans="1:4" s="142" customFormat="1" ht="18.95" customHeight="1">
      <c r="A21" s="151" t="s">
        <v>830</v>
      </c>
      <c r="B21" s="125"/>
      <c r="C21" s="128"/>
      <c r="D21" s="152"/>
    </row>
    <row r="22" spans="1:4" s="142" customFormat="1" ht="18.95" customHeight="1">
      <c r="A22" s="151" t="s">
        <v>236</v>
      </c>
      <c r="B22" s="125"/>
      <c r="C22" s="128"/>
      <c r="D22" s="152"/>
    </row>
    <row r="23" spans="1:4" s="143" customFormat="1" ht="18.95" customHeight="1">
      <c r="A23" s="151" t="s">
        <v>1158</v>
      </c>
      <c r="B23" s="125"/>
      <c r="C23" s="128"/>
      <c r="D23" s="152"/>
    </row>
    <row r="24" spans="1:4" s="142" customFormat="1" ht="18.95" customHeight="1">
      <c r="A24" s="151" t="s">
        <v>1162</v>
      </c>
      <c r="B24" s="125">
        <f>SUM(B25:B27)</f>
        <v>0</v>
      </c>
      <c r="C24" s="125">
        <f>SUM(C25:C27)</f>
        <v>0</v>
      </c>
      <c r="D24" s="152"/>
    </row>
    <row r="25" spans="1:4" s="142" customFormat="1" ht="18.95" customHeight="1">
      <c r="A25" s="151" t="s">
        <v>1157</v>
      </c>
      <c r="B25" s="125"/>
      <c r="C25" s="128"/>
      <c r="D25" s="152"/>
    </row>
    <row r="26" spans="1:4" s="142" customFormat="1" ht="18.95" customHeight="1">
      <c r="A26" s="151" t="s">
        <v>831</v>
      </c>
      <c r="B26" s="125"/>
      <c r="C26" s="128"/>
      <c r="D26" s="152"/>
    </row>
    <row r="27" spans="1:4" s="142" customFormat="1" ht="18.95" customHeight="1">
      <c r="A27" s="151" t="s">
        <v>830</v>
      </c>
      <c r="B27" s="125"/>
      <c r="C27" s="128"/>
      <c r="D27" s="152"/>
    </row>
    <row r="28" spans="1:4" s="142" customFormat="1" ht="18.95" customHeight="1">
      <c r="A28" s="151" t="s">
        <v>1163</v>
      </c>
      <c r="B28" s="125">
        <f>SUM(B29:B31)</f>
        <v>0</v>
      </c>
      <c r="C28" s="125">
        <f>SUM(C29:C31)</f>
        <v>0</v>
      </c>
      <c r="D28" s="152"/>
    </row>
    <row r="29" spans="1:4" s="142" customFormat="1" ht="18.95" customHeight="1">
      <c r="A29" s="151" t="s">
        <v>1157</v>
      </c>
      <c r="B29" s="125"/>
      <c r="C29" s="128"/>
      <c r="D29" s="152"/>
    </row>
    <row r="30" spans="1:4" s="142" customFormat="1" ht="18.95" customHeight="1">
      <c r="A30" s="151" t="s">
        <v>831</v>
      </c>
      <c r="B30" s="125"/>
      <c r="C30" s="128"/>
      <c r="D30" s="152"/>
    </row>
    <row r="31" spans="1:4" s="142" customFormat="1" ht="18.95" customHeight="1">
      <c r="A31" s="151" t="s">
        <v>236</v>
      </c>
      <c r="B31" s="125"/>
      <c r="C31" s="128"/>
      <c r="D31" s="152"/>
    </row>
    <row r="32" spans="1:4" s="142" customFormat="1" ht="18.95" customHeight="1">
      <c r="A32" s="155" t="s">
        <v>1164</v>
      </c>
      <c r="B32" s="129">
        <f>SUM(B33:B37)</f>
        <v>0</v>
      </c>
      <c r="C32" s="129">
        <f>SUM(C33:C37)</f>
        <v>0</v>
      </c>
      <c r="D32" s="152"/>
    </row>
    <row r="33" spans="1:4" s="142" customFormat="1" ht="18.95" customHeight="1">
      <c r="A33" s="155" t="s">
        <v>1157</v>
      </c>
      <c r="B33" s="129"/>
      <c r="C33" s="128"/>
      <c r="D33" s="152"/>
    </row>
    <row r="34" spans="1:4" s="142" customFormat="1" ht="18.95" customHeight="1">
      <c r="A34" s="155" t="s">
        <v>831</v>
      </c>
      <c r="B34" s="129"/>
      <c r="C34" s="128"/>
      <c r="D34" s="152"/>
    </row>
    <row r="35" spans="1:4" s="142" customFormat="1" ht="18.95" customHeight="1">
      <c r="A35" s="151" t="s">
        <v>236</v>
      </c>
      <c r="B35" s="129"/>
      <c r="C35" s="128"/>
      <c r="D35" s="152"/>
    </row>
    <row r="36" spans="1:4" s="142" customFormat="1" ht="18.95" customHeight="1">
      <c r="A36" s="151" t="s">
        <v>1158</v>
      </c>
      <c r="B36" s="129"/>
      <c r="C36" s="128"/>
      <c r="D36" s="152"/>
    </row>
    <row r="37" spans="1:4" s="142" customFormat="1" ht="18.95" customHeight="1">
      <c r="A37" s="151" t="s">
        <v>1073</v>
      </c>
      <c r="B37" s="129"/>
      <c r="C37" s="128"/>
      <c r="D37" s="152"/>
    </row>
    <row r="38" spans="1:4" s="142" customFormat="1" ht="18.95" customHeight="1">
      <c r="A38" s="156" t="s">
        <v>1165</v>
      </c>
      <c r="B38" s="157">
        <f>B32+B28+B24+B18+B11+B5</f>
        <v>85445</v>
      </c>
      <c r="C38" s="157">
        <f>C32+C28+C24+C18+C11+C5</f>
        <v>84344</v>
      </c>
      <c r="D38" s="158">
        <f>(C38-B38)/B38</f>
        <v>-1.2885481888934402E-2</v>
      </c>
    </row>
    <row r="39" spans="1:4" s="142" customFormat="1" ht="18.95" customHeight="1">
      <c r="A39" s="134" t="s">
        <v>1166</v>
      </c>
      <c r="B39" s="125">
        <v>12275</v>
      </c>
      <c r="C39" s="129"/>
      <c r="D39" s="152"/>
    </row>
    <row r="40" spans="1:4" s="142" customFormat="1" ht="18.95" customHeight="1">
      <c r="A40" s="135" t="s">
        <v>795</v>
      </c>
      <c r="B40" s="136">
        <f>B38+B39</f>
        <v>97720</v>
      </c>
      <c r="C40" s="136">
        <f>C38+C39</f>
        <v>84344</v>
      </c>
      <c r="D40" s="159">
        <f>(C40-B40)/B40</f>
        <v>-0.13688088415882113</v>
      </c>
    </row>
  </sheetData>
  <mergeCells count="2">
    <mergeCell ref="A2:D2"/>
    <mergeCell ref="A3:D3"/>
  </mergeCells>
  <phoneticPr fontId="26" type="noConversion"/>
  <pageMargins left="0.59055118110236227" right="0.59055118110236227" top="0.39370078740157483" bottom="0.39370078740157483" header="0.11811023622047245" footer="0.11811023622047245"/>
  <pageSetup paperSize="9" scale="98" orientation="portrait" useFirstPageNumber="1" errors="NA" r:id="rId1"/>
  <headerFooter alignWithMargins="0"/>
  <ignoredErrors>
    <ignoredError sqref="D5:D40" unlockedFormula="1"/>
  </ignoredErrors>
</worksheet>
</file>

<file path=xl/worksheets/sheet31.xml><?xml version="1.0" encoding="utf-8"?>
<worksheet xmlns="http://schemas.openxmlformats.org/spreadsheetml/2006/main" xmlns:r="http://schemas.openxmlformats.org/officeDocument/2006/relationships">
  <sheetPr enableFormatConditionsCalculation="0">
    <tabColor theme="8" tint="0.59999389629810485"/>
  </sheetPr>
  <dimension ref="A1:D41"/>
  <sheetViews>
    <sheetView zoomScaleSheetLayoutView="100" workbookViewId="0"/>
  </sheetViews>
  <sheetFormatPr defaultColWidth="10.140625" defaultRowHeight="14.25"/>
  <cols>
    <col min="1" max="1" width="42.7109375" style="111" customWidth="1"/>
    <col min="2" max="2" width="17.7109375" style="112" customWidth="1"/>
    <col min="3" max="3" width="17.7109375" style="113" customWidth="1"/>
    <col min="4" max="4" width="17.7109375" style="114" customWidth="1"/>
    <col min="5" max="5" width="12.85546875" style="111" bestFit="1" customWidth="1"/>
    <col min="6" max="16384" width="10.140625" style="111"/>
  </cols>
  <sheetData>
    <row r="1" spans="1:4" s="104" customFormat="1" ht="21.75" customHeight="1">
      <c r="A1" s="115" t="s">
        <v>1282</v>
      </c>
      <c r="B1" s="116"/>
      <c r="C1" s="116"/>
      <c r="D1" s="117"/>
    </row>
    <row r="2" spans="1:4" s="105" customFormat="1" ht="30" customHeight="1">
      <c r="A2" s="608" t="s">
        <v>1167</v>
      </c>
      <c r="B2" s="608"/>
      <c r="C2" s="608"/>
      <c r="D2" s="608"/>
    </row>
    <row r="3" spans="1:4" s="106" customFormat="1" ht="20.25" customHeight="1">
      <c r="A3" s="118"/>
      <c r="B3" s="118"/>
      <c r="C3" s="118"/>
      <c r="D3" s="119" t="s">
        <v>208</v>
      </c>
    </row>
    <row r="4" spans="1:4" s="107" customFormat="1" ht="28.5" customHeight="1">
      <c r="A4" s="120" t="s">
        <v>862</v>
      </c>
      <c r="B4" s="121" t="s">
        <v>211</v>
      </c>
      <c r="C4" s="122" t="s">
        <v>1028</v>
      </c>
      <c r="D4" s="123" t="s">
        <v>863</v>
      </c>
    </row>
    <row r="5" spans="1:4" s="108" customFormat="1" ht="19.5" customHeight="1">
      <c r="A5" s="124" t="s">
        <v>1168</v>
      </c>
      <c r="B5" s="125">
        <f>SUM(B6:B8)</f>
        <v>45281</v>
      </c>
      <c r="C5" s="125">
        <f>SUM(C6:C8)</f>
        <v>47995</v>
      </c>
      <c r="D5" s="126">
        <f>(C5-B5)/B5</f>
        <v>5.9936838850732095E-2</v>
      </c>
    </row>
    <row r="6" spans="1:4" ht="19.5" customHeight="1">
      <c r="A6" s="127" t="s">
        <v>1169</v>
      </c>
      <c r="B6" s="125">
        <v>45022</v>
      </c>
      <c r="C6" s="128">
        <v>47736</v>
      </c>
      <c r="D6" s="126">
        <f>(C6-B6)/B6</f>
        <v>6.0281640087068544E-2</v>
      </c>
    </row>
    <row r="7" spans="1:4" ht="19.5" customHeight="1">
      <c r="A7" s="124" t="s">
        <v>1170</v>
      </c>
      <c r="B7" s="125"/>
      <c r="C7" s="128"/>
      <c r="D7" s="126"/>
    </row>
    <row r="8" spans="1:4" ht="34.5" customHeight="1">
      <c r="A8" s="124" t="s">
        <v>1171</v>
      </c>
      <c r="B8" s="125">
        <v>259</v>
      </c>
      <c r="C8" s="128">
        <v>259</v>
      </c>
      <c r="D8" s="126">
        <f>(C8-B8)/B8</f>
        <v>0</v>
      </c>
    </row>
    <row r="9" spans="1:4" ht="19.5" customHeight="1">
      <c r="A9" s="124" t="s">
        <v>1172</v>
      </c>
      <c r="B9" s="125">
        <f>SUM(B10:B14)</f>
        <v>27990</v>
      </c>
      <c r="C9" s="125">
        <f>SUM(C10:C14)</f>
        <v>29881</v>
      </c>
      <c r="D9" s="126">
        <f>(C9-B9)/B9</f>
        <v>6.7559842801000358E-2</v>
      </c>
    </row>
    <row r="10" spans="1:4" ht="19.5" customHeight="1">
      <c r="A10" s="124" t="s">
        <v>1173</v>
      </c>
      <c r="B10" s="125">
        <v>14437</v>
      </c>
      <c r="C10" s="128">
        <v>15318</v>
      </c>
      <c r="D10" s="126">
        <f>(C10-B10)/B10</f>
        <v>6.1023758398559259E-2</v>
      </c>
    </row>
    <row r="11" spans="1:4" ht="19.5" customHeight="1">
      <c r="A11" s="124" t="s">
        <v>1174</v>
      </c>
      <c r="B11" s="125">
        <v>12970</v>
      </c>
      <c r="C11" s="128">
        <v>13940</v>
      </c>
      <c r="D11" s="126">
        <f>(C11-B11)/B11</f>
        <v>7.4787972243639173E-2</v>
      </c>
    </row>
    <row r="12" spans="1:4" ht="19.5" customHeight="1">
      <c r="A12" s="127" t="s">
        <v>1170</v>
      </c>
      <c r="B12" s="125"/>
      <c r="C12" s="128"/>
      <c r="D12" s="126"/>
    </row>
    <row r="13" spans="1:4" ht="19.5" customHeight="1">
      <c r="A13" s="127" t="s">
        <v>1175</v>
      </c>
      <c r="B13" s="125">
        <v>232</v>
      </c>
      <c r="C13" s="128">
        <v>243</v>
      </c>
      <c r="D13" s="126">
        <f>(C13-B13)/B13</f>
        <v>4.7413793103448273E-2</v>
      </c>
    </row>
    <row r="14" spans="1:4" ht="19.5" customHeight="1">
      <c r="A14" s="127" t="s">
        <v>1176</v>
      </c>
      <c r="B14" s="125">
        <v>351</v>
      </c>
      <c r="C14" s="128">
        <v>380</v>
      </c>
      <c r="D14" s="126">
        <f>(C14-B14)/B14</f>
        <v>8.2621082621082614E-2</v>
      </c>
    </row>
    <row r="15" spans="1:4" ht="19.5" customHeight="1">
      <c r="A15" s="127" t="s">
        <v>1177</v>
      </c>
      <c r="B15" s="125">
        <f>SUM(B16:B21)</f>
        <v>0</v>
      </c>
      <c r="C15" s="125">
        <f>SUM(C16:C21)</f>
        <v>0</v>
      </c>
      <c r="D15" s="126"/>
    </row>
    <row r="16" spans="1:4" ht="19.5" customHeight="1">
      <c r="A16" s="127" t="s">
        <v>1178</v>
      </c>
      <c r="B16" s="125"/>
      <c r="C16" s="128"/>
      <c r="D16" s="126"/>
    </row>
    <row r="17" spans="1:4" ht="19.5" customHeight="1">
      <c r="A17" s="127" t="s">
        <v>1179</v>
      </c>
      <c r="B17" s="125"/>
      <c r="C17" s="128"/>
      <c r="D17" s="126"/>
    </row>
    <row r="18" spans="1:4" ht="19.5" customHeight="1">
      <c r="A18" s="127" t="s">
        <v>1180</v>
      </c>
      <c r="B18" s="125"/>
      <c r="C18" s="128"/>
      <c r="D18" s="126"/>
    </row>
    <row r="19" spans="1:4" ht="19.5" customHeight="1">
      <c r="A19" s="127" t="s">
        <v>1181</v>
      </c>
      <c r="B19" s="125"/>
      <c r="C19" s="128"/>
      <c r="D19" s="126"/>
    </row>
    <row r="20" spans="1:4" ht="19.5" customHeight="1">
      <c r="A20" s="127" t="s">
        <v>641</v>
      </c>
      <c r="B20" s="125"/>
      <c r="C20" s="128"/>
      <c r="D20" s="126"/>
    </row>
    <row r="21" spans="1:4" ht="19.5" customHeight="1">
      <c r="A21" s="127" t="s">
        <v>1170</v>
      </c>
      <c r="B21" s="125"/>
      <c r="C21" s="128"/>
      <c r="D21" s="126"/>
    </row>
    <row r="22" spans="1:4" ht="19.5" customHeight="1">
      <c r="A22" s="127" t="s">
        <v>1182</v>
      </c>
      <c r="B22" s="125">
        <f>SUM(B23:B25)</f>
        <v>0</v>
      </c>
      <c r="C22" s="125">
        <f>SUM(C23:C25)</f>
        <v>0</v>
      </c>
      <c r="D22" s="126"/>
    </row>
    <row r="23" spans="1:4" ht="19.5" customHeight="1">
      <c r="A23" s="127" t="s">
        <v>1178</v>
      </c>
      <c r="B23" s="125"/>
      <c r="C23" s="128"/>
      <c r="D23" s="126"/>
    </row>
    <row r="24" spans="1:4" ht="19.5" customHeight="1">
      <c r="A24" s="127" t="s">
        <v>1179</v>
      </c>
      <c r="B24" s="125"/>
      <c r="C24" s="128"/>
      <c r="D24" s="126"/>
    </row>
    <row r="25" spans="1:4" ht="19.5" customHeight="1">
      <c r="A25" s="127" t="s">
        <v>1183</v>
      </c>
      <c r="B25" s="125"/>
      <c r="C25" s="128"/>
      <c r="D25" s="126"/>
    </row>
    <row r="26" spans="1:4" ht="19.5" customHeight="1">
      <c r="A26" s="127" t="s">
        <v>1184</v>
      </c>
      <c r="B26" s="129">
        <f>SUM(B27:B30)</f>
        <v>0</v>
      </c>
      <c r="C26" s="129">
        <f>SUM(C27:C30)</f>
        <v>0</v>
      </c>
      <c r="D26" s="126"/>
    </row>
    <row r="27" spans="1:4" ht="19.5" customHeight="1">
      <c r="A27" s="127" t="s">
        <v>1185</v>
      </c>
      <c r="B27" s="129"/>
      <c r="C27" s="128"/>
      <c r="D27" s="126"/>
    </row>
    <row r="28" spans="1:4" ht="19.5" customHeight="1">
      <c r="A28" s="127" t="s">
        <v>1186</v>
      </c>
      <c r="B28" s="129"/>
      <c r="C28" s="128"/>
      <c r="D28" s="126"/>
    </row>
    <row r="29" spans="1:4" ht="19.5" customHeight="1">
      <c r="A29" s="127" t="s">
        <v>1187</v>
      </c>
      <c r="B29" s="129"/>
      <c r="C29" s="128"/>
      <c r="D29" s="126"/>
    </row>
    <row r="30" spans="1:4" ht="19.5" customHeight="1">
      <c r="A30" s="124" t="s">
        <v>1188</v>
      </c>
      <c r="B30" s="129"/>
      <c r="C30" s="128"/>
      <c r="D30" s="126"/>
    </row>
    <row r="31" spans="1:4" ht="19.5" customHeight="1">
      <c r="A31" s="127" t="s">
        <v>1189</v>
      </c>
      <c r="B31" s="129">
        <f>SUM(B32:B37)</f>
        <v>0</v>
      </c>
      <c r="C31" s="129">
        <f>SUM(C32:C37)</f>
        <v>0</v>
      </c>
      <c r="D31" s="126"/>
    </row>
    <row r="32" spans="1:4" ht="19.5" customHeight="1">
      <c r="A32" s="127" t="s">
        <v>1190</v>
      </c>
      <c r="B32" s="129"/>
      <c r="C32" s="128"/>
      <c r="D32" s="126"/>
    </row>
    <row r="33" spans="1:4" ht="19.5" customHeight="1">
      <c r="A33" s="127" t="s">
        <v>1191</v>
      </c>
      <c r="B33" s="129"/>
      <c r="C33" s="128"/>
      <c r="D33" s="126"/>
    </row>
    <row r="34" spans="1:4" ht="19.5" customHeight="1">
      <c r="A34" s="127" t="s">
        <v>1192</v>
      </c>
      <c r="B34" s="129"/>
      <c r="C34" s="128"/>
      <c r="D34" s="126"/>
    </row>
    <row r="35" spans="1:4" ht="19.5" customHeight="1">
      <c r="A35" s="124" t="s">
        <v>1188</v>
      </c>
      <c r="B35" s="129"/>
      <c r="C35" s="128"/>
      <c r="D35" s="126"/>
    </row>
    <row r="36" spans="1:4" ht="19.5" customHeight="1">
      <c r="A36" s="124" t="s">
        <v>1170</v>
      </c>
      <c r="B36" s="129"/>
      <c r="C36" s="128"/>
      <c r="D36" s="126"/>
    </row>
    <row r="37" spans="1:4" ht="19.5" customHeight="1">
      <c r="A37" s="124" t="s">
        <v>641</v>
      </c>
      <c r="B37" s="129"/>
      <c r="C37" s="128"/>
      <c r="D37" s="126"/>
    </row>
    <row r="38" spans="1:4" s="109" customFormat="1" ht="19.5" customHeight="1">
      <c r="A38" s="130" t="s">
        <v>1193</v>
      </c>
      <c r="B38" s="131">
        <f>B31+B26+B22+B15+B9+B5</f>
        <v>73271</v>
      </c>
      <c r="C38" s="131">
        <f>C31+C26+C22+C15+C9+C5</f>
        <v>77876</v>
      </c>
      <c r="D38" s="132">
        <f>(C38-B38)/B38</f>
        <v>6.2848876090131151E-2</v>
      </c>
    </row>
    <row r="39" spans="1:4" s="110" customFormat="1" ht="19.5" customHeight="1">
      <c r="A39" s="133" t="s">
        <v>1194</v>
      </c>
      <c r="B39" s="131">
        <f>B40</f>
        <v>24449</v>
      </c>
      <c r="C39" s="131">
        <f>C40</f>
        <v>6468</v>
      </c>
      <c r="D39" s="132">
        <f>(C39-B39)/B39</f>
        <v>-0.73544930262996444</v>
      </c>
    </row>
    <row r="40" spans="1:4" s="108" customFormat="1" ht="19.5" customHeight="1">
      <c r="A40" s="134" t="s">
        <v>1195</v>
      </c>
      <c r="B40" s="128">
        <v>24449</v>
      </c>
      <c r="C40" s="128">
        <v>6468</v>
      </c>
      <c r="D40" s="126">
        <f>(C40-B40)/B40</f>
        <v>-0.73544930262996444</v>
      </c>
    </row>
    <row r="41" spans="1:4" s="110" customFormat="1" ht="19.5" customHeight="1">
      <c r="A41" s="135" t="s">
        <v>796</v>
      </c>
      <c r="B41" s="136">
        <f>B39+B38</f>
        <v>97720</v>
      </c>
      <c r="C41" s="136">
        <f>C39+C38</f>
        <v>84344</v>
      </c>
      <c r="D41" s="137">
        <f>(C41-B41)/B41</f>
        <v>-0.13688088415882113</v>
      </c>
    </row>
  </sheetData>
  <mergeCells count="1">
    <mergeCell ref="A2:D2"/>
  </mergeCells>
  <phoneticPr fontId="26" type="noConversion"/>
  <pageMargins left="0.39370078740157483" right="0.59055118110236227" top="0.39370078740157483" bottom="0.39370078740157483" header="0.11811023622047245" footer="0.11811023622047245"/>
  <pageSetup paperSize="9" scale="90" orientation="portrait" useFirstPageNumber="1" errors="NA" r:id="rId1"/>
  <headerFooter alignWithMargins="0"/>
</worksheet>
</file>

<file path=xl/worksheets/sheet32.xml><?xml version="1.0" encoding="utf-8"?>
<worksheet xmlns="http://schemas.openxmlformats.org/spreadsheetml/2006/main" xmlns:r="http://schemas.openxmlformats.org/officeDocument/2006/relationships">
  <sheetPr enableFormatConditionsCalculation="0">
    <tabColor theme="8" tint="0.59999389629810485"/>
  </sheetPr>
  <dimension ref="A1:B16"/>
  <sheetViews>
    <sheetView zoomScaleSheetLayoutView="100" workbookViewId="0"/>
  </sheetViews>
  <sheetFormatPr defaultColWidth="10" defaultRowHeight="14.25"/>
  <cols>
    <col min="1" max="1" width="48.140625" style="22" customWidth="1"/>
    <col min="2" max="2" width="37.42578125" style="22" customWidth="1"/>
    <col min="3" max="16384" width="10" style="22"/>
  </cols>
  <sheetData>
    <row r="1" spans="1:2" ht="30" customHeight="1">
      <c r="A1" s="90" t="s">
        <v>1283</v>
      </c>
      <c r="B1" s="91"/>
    </row>
    <row r="2" spans="1:2" ht="45.75" customHeight="1">
      <c r="A2" s="609" t="s">
        <v>1196</v>
      </c>
      <c r="B2" s="609"/>
    </row>
    <row r="3" spans="1:2" ht="34.15" customHeight="1">
      <c r="A3" s="92"/>
      <c r="B3" s="93" t="s">
        <v>208</v>
      </c>
    </row>
    <row r="4" spans="1:2" ht="39" customHeight="1">
      <c r="A4" s="94" t="s">
        <v>1197</v>
      </c>
      <c r="B4" s="95" t="s">
        <v>845</v>
      </c>
    </row>
    <row r="5" spans="1:2" ht="62.45" customHeight="1">
      <c r="A5" s="96" t="s">
        <v>1198</v>
      </c>
      <c r="B5" s="97">
        <f>B7+B8</f>
        <v>243311</v>
      </c>
    </row>
    <row r="6" spans="1:2" ht="62.45" customHeight="1">
      <c r="A6" s="98" t="s">
        <v>1199</v>
      </c>
      <c r="B6" s="99">
        <v>0</v>
      </c>
    </row>
    <row r="7" spans="1:2" ht="62.45" customHeight="1">
      <c r="A7" s="98" t="s">
        <v>1200</v>
      </c>
      <c r="B7" s="99">
        <v>14693</v>
      </c>
    </row>
    <row r="8" spans="1:2" ht="62.45" customHeight="1">
      <c r="A8" s="98" t="s">
        <v>1201</v>
      </c>
      <c r="B8" s="99">
        <v>228618</v>
      </c>
    </row>
    <row r="9" spans="1:2" ht="62.45" customHeight="1">
      <c r="A9" s="98" t="s">
        <v>1202</v>
      </c>
      <c r="B9" s="99">
        <v>0</v>
      </c>
    </row>
    <row r="10" spans="1:2" ht="62.45" customHeight="1">
      <c r="A10" s="98" t="s">
        <v>1203</v>
      </c>
      <c r="B10" s="99">
        <v>0</v>
      </c>
    </row>
    <row r="11" spans="1:2" ht="62.45" customHeight="1">
      <c r="A11" s="100" t="s">
        <v>1204</v>
      </c>
      <c r="B11" s="99">
        <v>0</v>
      </c>
    </row>
    <row r="12" spans="1:2" ht="62.45" customHeight="1">
      <c r="A12" s="101" t="s">
        <v>1205</v>
      </c>
      <c r="B12" s="102">
        <v>0</v>
      </c>
    </row>
    <row r="13" spans="1:2">
      <c r="B13" s="103"/>
    </row>
    <row r="14" spans="1:2">
      <c r="B14" s="103"/>
    </row>
    <row r="15" spans="1:2">
      <c r="B15" s="103"/>
    </row>
    <row r="16" spans="1:2">
      <c r="B16" s="103"/>
    </row>
  </sheetData>
  <mergeCells count="1">
    <mergeCell ref="A2:B2"/>
  </mergeCells>
  <phoneticPr fontId="26" type="noConversion"/>
  <pageMargins left="0.75" right="0.75" top="1" bottom="1" header="0.51" footer="0.51"/>
  <pageSetup paperSize="9" orientation="portrait" r:id="rId1"/>
</worksheet>
</file>

<file path=xl/worksheets/sheet33.xml><?xml version="1.0" encoding="utf-8"?>
<worksheet xmlns="http://schemas.openxmlformats.org/spreadsheetml/2006/main" xmlns:r="http://schemas.openxmlformats.org/officeDocument/2006/relationships">
  <sheetPr enableFormatConditionsCalculation="0">
    <tabColor theme="8" tint="0.59999389629810485"/>
  </sheetPr>
  <dimension ref="A1:HN40"/>
  <sheetViews>
    <sheetView zoomScaleSheetLayoutView="100" workbookViewId="0"/>
  </sheetViews>
  <sheetFormatPr defaultColWidth="8.85546875" defaultRowHeight="15"/>
  <cols>
    <col min="1" max="1" width="42.7109375" style="138" customWidth="1"/>
    <col min="2" max="2" width="17.140625" style="138" customWidth="1"/>
    <col min="3" max="3" width="16.5703125" style="138" customWidth="1"/>
    <col min="4" max="4" width="16.7109375" style="138" customWidth="1"/>
    <col min="5" max="122" width="9.140625" style="138" bestFit="1" customWidth="1"/>
    <col min="123" max="138" width="10.28515625" style="138" bestFit="1" customWidth="1"/>
    <col min="139" max="219" width="9.140625" style="138" bestFit="1" customWidth="1"/>
    <col min="220" max="222" width="8.85546875" style="138"/>
    <col min="223" max="16384" width="8.85546875" style="144"/>
  </cols>
  <sheetData>
    <row r="1" spans="1:4" s="138" customFormat="1" ht="24" customHeight="1">
      <c r="A1" s="145" t="s">
        <v>1284</v>
      </c>
      <c r="B1" s="146"/>
      <c r="C1" s="146"/>
      <c r="D1" s="146"/>
    </row>
    <row r="2" spans="1:4" s="139" customFormat="1" ht="37.5" customHeight="1">
      <c r="A2" s="606" t="s">
        <v>1206</v>
      </c>
      <c r="B2" s="606"/>
      <c r="C2" s="606"/>
      <c r="D2" s="606"/>
    </row>
    <row r="3" spans="1:4" s="140" customFormat="1" ht="21.95" customHeight="1">
      <c r="A3" s="607" t="s">
        <v>208</v>
      </c>
      <c r="B3" s="607"/>
      <c r="C3" s="607"/>
      <c r="D3" s="607"/>
    </row>
    <row r="4" spans="1:4" s="141" customFormat="1" ht="33.75" customHeight="1">
      <c r="A4" s="147" t="s">
        <v>1155</v>
      </c>
      <c r="B4" s="148" t="s">
        <v>211</v>
      </c>
      <c r="C4" s="149" t="s">
        <v>845</v>
      </c>
      <c r="D4" s="150" t="s">
        <v>863</v>
      </c>
    </row>
    <row r="5" spans="1:4" s="142" customFormat="1" ht="18.95" customHeight="1">
      <c r="A5" s="151" t="s">
        <v>1156</v>
      </c>
      <c r="B5" s="125">
        <f>SUM(B6:B10)</f>
        <v>47699</v>
      </c>
      <c r="C5" s="125">
        <f>SUM(C6:C10)</f>
        <v>47995</v>
      </c>
      <c r="D5" s="152">
        <f>(C5-B5)/B5</f>
        <v>6.2055808297867884E-3</v>
      </c>
    </row>
    <row r="6" spans="1:4" s="142" customFormat="1" ht="18.95" customHeight="1">
      <c r="A6" s="151" t="s">
        <v>1157</v>
      </c>
      <c r="B6" s="125">
        <v>23334</v>
      </c>
      <c r="C6" s="128">
        <v>23726</v>
      </c>
      <c r="D6" s="152">
        <f>(C6-B6)/B6</f>
        <v>1.6799520013713893E-2</v>
      </c>
    </row>
    <row r="7" spans="1:4" s="142" customFormat="1" ht="18.95" customHeight="1">
      <c r="A7" s="151" t="s">
        <v>831</v>
      </c>
      <c r="B7" s="125">
        <v>170</v>
      </c>
      <c r="C7" s="128">
        <v>170</v>
      </c>
      <c r="D7" s="152">
        <f>(C7-B7)/B7</f>
        <v>0</v>
      </c>
    </row>
    <row r="8" spans="1:4" s="142" customFormat="1" ht="18.95" customHeight="1">
      <c r="A8" s="151" t="s">
        <v>830</v>
      </c>
      <c r="B8" s="125">
        <v>23200</v>
      </c>
      <c r="C8" s="128">
        <v>23349</v>
      </c>
      <c r="D8" s="152">
        <f>(C8-B8)/B8</f>
        <v>6.4224137931034484E-3</v>
      </c>
    </row>
    <row r="9" spans="1:4" s="142" customFormat="1" ht="18.95" customHeight="1">
      <c r="A9" s="151" t="s">
        <v>236</v>
      </c>
      <c r="B9" s="125">
        <v>995</v>
      </c>
      <c r="C9" s="128">
        <v>750</v>
      </c>
      <c r="D9" s="152">
        <f>(C9-B9)/B9</f>
        <v>-0.24623115577889448</v>
      </c>
    </row>
    <row r="10" spans="1:4" s="142" customFormat="1" ht="18.95" customHeight="1">
      <c r="A10" s="151" t="s">
        <v>1158</v>
      </c>
      <c r="B10" s="125"/>
      <c r="C10" s="128"/>
      <c r="D10" s="152"/>
    </row>
    <row r="11" spans="1:4" s="142" customFormat="1" ht="18.95" customHeight="1">
      <c r="A11" s="151" t="s">
        <v>1159</v>
      </c>
      <c r="B11" s="125">
        <f>SUM(B12:B17)</f>
        <v>37746</v>
      </c>
      <c r="C11" s="125">
        <f>SUM(C12:C17)</f>
        <v>36349</v>
      </c>
      <c r="D11" s="152">
        <f>(C11-B11)/B11</f>
        <v>-3.7010544163619985E-2</v>
      </c>
    </row>
    <row r="12" spans="1:4" s="142" customFormat="1" ht="18.95" customHeight="1">
      <c r="A12" s="151" t="s">
        <v>1157</v>
      </c>
      <c r="B12" s="125">
        <v>4569</v>
      </c>
      <c r="C12" s="128">
        <v>4633</v>
      </c>
      <c r="D12" s="152">
        <f>(C12-B12)/B12</f>
        <v>1.4007441453272051E-2</v>
      </c>
    </row>
    <row r="13" spans="1:4" s="142" customFormat="1" ht="18.95" customHeight="1">
      <c r="A13" s="151" t="s">
        <v>831</v>
      </c>
      <c r="B13" s="153">
        <v>6549</v>
      </c>
      <c r="C13" s="128">
        <v>15516</v>
      </c>
      <c r="D13" s="152">
        <f>(C13-B13)/B13</f>
        <v>1.36921667430142</v>
      </c>
    </row>
    <row r="14" spans="1:4" s="142" customFormat="1" ht="18.95" customHeight="1">
      <c r="A14" s="154" t="s">
        <v>830</v>
      </c>
      <c r="B14" s="125">
        <v>26495</v>
      </c>
      <c r="C14" s="128">
        <v>16060</v>
      </c>
      <c r="D14" s="152">
        <f>(C14-B14)/B14</f>
        <v>-0.39384789582940177</v>
      </c>
    </row>
    <row r="15" spans="1:4" s="142" customFormat="1" ht="18.95" customHeight="1">
      <c r="A15" s="151" t="s">
        <v>1160</v>
      </c>
      <c r="B15" s="125"/>
      <c r="C15" s="128"/>
      <c r="D15" s="152"/>
    </row>
    <row r="16" spans="1:4" s="142" customFormat="1" ht="18.95" customHeight="1">
      <c r="A16" s="151" t="s">
        <v>236</v>
      </c>
      <c r="B16" s="125">
        <v>133</v>
      </c>
      <c r="C16" s="128">
        <v>140</v>
      </c>
      <c r="D16" s="152">
        <f>(C16-B16)/B16</f>
        <v>5.2631578947368418E-2</v>
      </c>
    </row>
    <row r="17" spans="1:4" s="142" customFormat="1" ht="18.95" customHeight="1">
      <c r="A17" s="151" t="s">
        <v>1158</v>
      </c>
      <c r="B17" s="125"/>
      <c r="C17" s="128"/>
      <c r="D17" s="152"/>
    </row>
    <row r="18" spans="1:4" s="142" customFormat="1" ht="18.95" customHeight="1">
      <c r="A18" s="151" t="s">
        <v>1161</v>
      </c>
      <c r="B18" s="125">
        <f>SUM(B19:B23)</f>
        <v>0</v>
      </c>
      <c r="C18" s="125">
        <f>SUM(C19:C23)</f>
        <v>0</v>
      </c>
      <c r="D18" s="152"/>
    </row>
    <row r="19" spans="1:4" s="142" customFormat="1" ht="18.95" customHeight="1">
      <c r="A19" s="151" t="s">
        <v>1157</v>
      </c>
      <c r="B19" s="125"/>
      <c r="C19" s="128"/>
      <c r="D19" s="152"/>
    </row>
    <row r="20" spans="1:4" s="142" customFormat="1" ht="18.95" customHeight="1">
      <c r="A20" s="151" t="s">
        <v>831</v>
      </c>
      <c r="B20" s="125"/>
      <c r="C20" s="128"/>
      <c r="D20" s="152"/>
    </row>
    <row r="21" spans="1:4" s="142" customFormat="1" ht="18.95" customHeight="1">
      <c r="A21" s="151" t="s">
        <v>830</v>
      </c>
      <c r="B21" s="125"/>
      <c r="C21" s="128"/>
      <c r="D21" s="152"/>
    </row>
    <row r="22" spans="1:4" s="142" customFormat="1" ht="18.95" customHeight="1">
      <c r="A22" s="151" t="s">
        <v>236</v>
      </c>
      <c r="B22" s="125"/>
      <c r="C22" s="128"/>
      <c r="D22" s="152"/>
    </row>
    <row r="23" spans="1:4" s="143" customFormat="1" ht="18.95" customHeight="1">
      <c r="A23" s="151" t="s">
        <v>1158</v>
      </c>
      <c r="B23" s="125"/>
      <c r="C23" s="128"/>
      <c r="D23" s="152"/>
    </row>
    <row r="24" spans="1:4" s="142" customFormat="1" ht="18.95" customHeight="1">
      <c r="A24" s="151" t="s">
        <v>1162</v>
      </c>
      <c r="B24" s="125">
        <f>SUM(B25:B27)</f>
        <v>0</v>
      </c>
      <c r="C24" s="125">
        <f>SUM(C25:C27)</f>
        <v>0</v>
      </c>
      <c r="D24" s="152"/>
    </row>
    <row r="25" spans="1:4" s="142" customFormat="1" ht="18.95" customHeight="1">
      <c r="A25" s="151" t="s">
        <v>1157</v>
      </c>
      <c r="B25" s="125"/>
      <c r="C25" s="128"/>
      <c r="D25" s="152"/>
    </row>
    <row r="26" spans="1:4" s="142" customFormat="1" ht="18.95" customHeight="1">
      <c r="A26" s="151" t="s">
        <v>831</v>
      </c>
      <c r="B26" s="125"/>
      <c r="C26" s="128"/>
      <c r="D26" s="152"/>
    </row>
    <row r="27" spans="1:4" s="142" customFormat="1" ht="18.95" customHeight="1">
      <c r="A27" s="151" t="s">
        <v>830</v>
      </c>
      <c r="B27" s="125"/>
      <c r="C27" s="128"/>
      <c r="D27" s="152"/>
    </row>
    <row r="28" spans="1:4" s="142" customFormat="1" ht="18.95" customHeight="1">
      <c r="A28" s="151" t="s">
        <v>1163</v>
      </c>
      <c r="B28" s="125">
        <f>SUM(B29:B31)</f>
        <v>0</v>
      </c>
      <c r="C28" s="125">
        <f>SUM(C29:C31)</f>
        <v>0</v>
      </c>
      <c r="D28" s="152"/>
    </row>
    <row r="29" spans="1:4" s="142" customFormat="1" ht="18.95" customHeight="1">
      <c r="A29" s="151" t="s">
        <v>1157</v>
      </c>
      <c r="B29" s="125"/>
      <c r="C29" s="128"/>
      <c r="D29" s="152"/>
    </row>
    <row r="30" spans="1:4" s="142" customFormat="1" ht="18.95" customHeight="1">
      <c r="A30" s="151" t="s">
        <v>831</v>
      </c>
      <c r="B30" s="125"/>
      <c r="C30" s="128"/>
      <c r="D30" s="152"/>
    </row>
    <row r="31" spans="1:4" s="142" customFormat="1" ht="18.95" customHeight="1">
      <c r="A31" s="151" t="s">
        <v>236</v>
      </c>
      <c r="B31" s="125"/>
      <c r="C31" s="128"/>
      <c r="D31" s="152"/>
    </row>
    <row r="32" spans="1:4" s="142" customFormat="1" ht="18.95" customHeight="1">
      <c r="A32" s="155" t="s">
        <v>1164</v>
      </c>
      <c r="B32" s="129">
        <f>SUM(B33:B37)</f>
        <v>0</v>
      </c>
      <c r="C32" s="129">
        <f>SUM(C33:C37)</f>
        <v>0</v>
      </c>
      <c r="D32" s="152"/>
    </row>
    <row r="33" spans="1:4" s="142" customFormat="1" ht="18.95" customHeight="1">
      <c r="A33" s="155" t="s">
        <v>1157</v>
      </c>
      <c r="B33" s="129"/>
      <c r="C33" s="128"/>
      <c r="D33" s="152"/>
    </row>
    <row r="34" spans="1:4" s="142" customFormat="1" ht="18.95" customHeight="1">
      <c r="A34" s="155" t="s">
        <v>831</v>
      </c>
      <c r="B34" s="129"/>
      <c r="C34" s="128"/>
      <c r="D34" s="152"/>
    </row>
    <row r="35" spans="1:4" s="142" customFormat="1" ht="18.95" customHeight="1">
      <c r="A35" s="151" t="s">
        <v>236</v>
      </c>
      <c r="B35" s="129"/>
      <c r="C35" s="128"/>
      <c r="D35" s="152"/>
    </row>
    <row r="36" spans="1:4" s="142" customFormat="1" ht="18.95" customHeight="1">
      <c r="A36" s="151" t="s">
        <v>1158</v>
      </c>
      <c r="B36" s="129"/>
      <c r="C36" s="128"/>
      <c r="D36" s="152"/>
    </row>
    <row r="37" spans="1:4" s="142" customFormat="1" ht="18.95" customHeight="1">
      <c r="A37" s="151" t="s">
        <v>1073</v>
      </c>
      <c r="B37" s="129"/>
      <c r="C37" s="128"/>
      <c r="D37" s="152"/>
    </row>
    <row r="38" spans="1:4" s="142" customFormat="1" ht="18.95" customHeight="1">
      <c r="A38" s="156" t="s">
        <v>1165</v>
      </c>
      <c r="B38" s="157">
        <f>B32+B28+B24+B18+B11+B5</f>
        <v>85445</v>
      </c>
      <c r="C38" s="157">
        <f>C32+C28+C24+C18+C11+C5</f>
        <v>84344</v>
      </c>
      <c r="D38" s="158">
        <f>(C38-B38)/B38</f>
        <v>-1.2885481888934402E-2</v>
      </c>
    </row>
    <row r="39" spans="1:4" s="142" customFormat="1" ht="18.95" customHeight="1">
      <c r="A39" s="134" t="s">
        <v>1166</v>
      </c>
      <c r="B39" s="125">
        <v>12275</v>
      </c>
      <c r="C39" s="129"/>
      <c r="D39" s="152">
        <f>(C39-B39)/B39</f>
        <v>-1</v>
      </c>
    </row>
    <row r="40" spans="1:4" s="142" customFormat="1" ht="18.95" customHeight="1">
      <c r="A40" s="135" t="s">
        <v>795</v>
      </c>
      <c r="B40" s="136">
        <f>B38+B39</f>
        <v>97720</v>
      </c>
      <c r="C40" s="136">
        <f>C38+C39</f>
        <v>84344</v>
      </c>
      <c r="D40" s="159">
        <f>(C40-B40)/B40</f>
        <v>-0.13688088415882113</v>
      </c>
    </row>
  </sheetData>
  <mergeCells count="2">
    <mergeCell ref="A2:D2"/>
    <mergeCell ref="A3:D3"/>
  </mergeCells>
  <phoneticPr fontId="26" type="noConversion"/>
  <pageMargins left="0.59055118110236227" right="0.59055118110236227" top="0.59055118110236227" bottom="0.59055118110236227" header="0.31496062992125984" footer="0.31496062992125984"/>
  <pageSetup paperSize="9" scale="90" fitToHeight="0" orientation="portrait" useFirstPageNumber="1" errors="NA" r:id="rId1"/>
  <headerFooter alignWithMargins="0"/>
  <ignoredErrors>
    <ignoredError sqref="D5:D40" unlockedFormula="1"/>
  </ignoredErrors>
</worksheet>
</file>

<file path=xl/worksheets/sheet34.xml><?xml version="1.0" encoding="utf-8"?>
<worksheet xmlns="http://schemas.openxmlformats.org/spreadsheetml/2006/main" xmlns:r="http://schemas.openxmlformats.org/officeDocument/2006/relationships">
  <sheetPr enableFormatConditionsCalculation="0">
    <tabColor theme="8" tint="0.59999389629810485"/>
  </sheetPr>
  <dimension ref="A1:D41"/>
  <sheetViews>
    <sheetView zoomScaleSheetLayoutView="100" workbookViewId="0">
      <selection activeCell="N21" sqref="N21"/>
    </sheetView>
  </sheetViews>
  <sheetFormatPr defaultColWidth="10.140625" defaultRowHeight="14.25"/>
  <cols>
    <col min="1" max="1" width="42.7109375" style="111" customWidth="1"/>
    <col min="2" max="2" width="17.7109375" style="112" customWidth="1"/>
    <col min="3" max="3" width="17.7109375" style="113" customWidth="1"/>
    <col min="4" max="4" width="17.7109375" style="114" customWidth="1"/>
    <col min="5" max="5" width="12.85546875" style="111" bestFit="1" customWidth="1"/>
    <col min="6" max="16384" width="10.140625" style="111"/>
  </cols>
  <sheetData>
    <row r="1" spans="1:4" s="104" customFormat="1" ht="21.75" customHeight="1">
      <c r="A1" s="115" t="s">
        <v>1285</v>
      </c>
      <c r="B1" s="116"/>
      <c r="C1" s="116"/>
      <c r="D1" s="117"/>
    </row>
    <row r="2" spans="1:4" s="105" customFormat="1" ht="30" customHeight="1">
      <c r="A2" s="608" t="s">
        <v>1207</v>
      </c>
      <c r="B2" s="608"/>
      <c r="C2" s="608"/>
      <c r="D2" s="608"/>
    </row>
    <row r="3" spans="1:4" s="106" customFormat="1" ht="20.25" customHeight="1">
      <c r="A3" s="118"/>
      <c r="B3" s="118"/>
      <c r="C3" s="118"/>
      <c r="D3" s="119" t="s">
        <v>208</v>
      </c>
    </row>
    <row r="4" spans="1:4" s="107" customFormat="1" ht="28.5" customHeight="1">
      <c r="A4" s="120" t="s">
        <v>862</v>
      </c>
      <c r="B4" s="121" t="s">
        <v>211</v>
      </c>
      <c r="C4" s="122" t="s">
        <v>1028</v>
      </c>
      <c r="D4" s="123" t="s">
        <v>863</v>
      </c>
    </row>
    <row r="5" spans="1:4" s="108" customFormat="1" ht="19.5" customHeight="1">
      <c r="A5" s="124" t="s">
        <v>1168</v>
      </c>
      <c r="B5" s="125">
        <f>SUM(B6:B8)</f>
        <v>45281</v>
      </c>
      <c r="C5" s="125">
        <f>SUM(C6:C8)</f>
        <v>47995</v>
      </c>
      <c r="D5" s="126">
        <f>(C5-B5)/B5</f>
        <v>5.9936838850732095E-2</v>
      </c>
    </row>
    <row r="6" spans="1:4" ht="19.5" customHeight="1">
      <c r="A6" s="127" t="s">
        <v>1169</v>
      </c>
      <c r="B6" s="125">
        <v>45022</v>
      </c>
      <c r="C6" s="128">
        <v>47736</v>
      </c>
      <c r="D6" s="126">
        <f>(C6-B6)/B6</f>
        <v>6.0281640087068544E-2</v>
      </c>
    </row>
    <row r="7" spans="1:4" ht="19.5" customHeight="1">
      <c r="A7" s="124" t="s">
        <v>1170</v>
      </c>
      <c r="B7" s="125"/>
      <c r="C7" s="128"/>
      <c r="D7" s="126"/>
    </row>
    <row r="8" spans="1:4" ht="34.5" customHeight="1">
      <c r="A8" s="124" t="s">
        <v>1171</v>
      </c>
      <c r="B8" s="125">
        <v>259</v>
      </c>
      <c r="C8" s="128">
        <v>259</v>
      </c>
      <c r="D8" s="126">
        <f>(C8-B8)/B8</f>
        <v>0</v>
      </c>
    </row>
    <row r="9" spans="1:4" ht="19.5" customHeight="1">
      <c r="A9" s="124" t="s">
        <v>1172</v>
      </c>
      <c r="B9" s="125">
        <f>SUM(B10:B14)</f>
        <v>27990</v>
      </c>
      <c r="C9" s="125">
        <f>SUM(C10:C14)</f>
        <v>29881</v>
      </c>
      <c r="D9" s="126">
        <f>(C9-B9)/B9</f>
        <v>6.7559842801000358E-2</v>
      </c>
    </row>
    <row r="10" spans="1:4" ht="19.5" customHeight="1">
      <c r="A10" s="124" t="s">
        <v>1173</v>
      </c>
      <c r="B10" s="125">
        <v>14437</v>
      </c>
      <c r="C10" s="128">
        <v>15318</v>
      </c>
      <c r="D10" s="126">
        <f>(C10-B10)/B10</f>
        <v>6.1023758398559259E-2</v>
      </c>
    </row>
    <row r="11" spans="1:4" ht="19.5" customHeight="1">
      <c r="A11" s="124" t="s">
        <v>1174</v>
      </c>
      <c r="B11" s="125">
        <v>12970</v>
      </c>
      <c r="C11" s="128">
        <v>13940</v>
      </c>
      <c r="D11" s="126">
        <f>(C11-B11)/B11</f>
        <v>7.4787972243639173E-2</v>
      </c>
    </row>
    <row r="12" spans="1:4" ht="19.5" customHeight="1">
      <c r="A12" s="127" t="s">
        <v>1170</v>
      </c>
      <c r="B12" s="125"/>
      <c r="C12" s="128"/>
      <c r="D12" s="126"/>
    </row>
    <row r="13" spans="1:4" ht="19.5" customHeight="1">
      <c r="A13" s="127" t="s">
        <v>1175</v>
      </c>
      <c r="B13" s="125">
        <v>232</v>
      </c>
      <c r="C13" s="128">
        <v>243</v>
      </c>
      <c r="D13" s="126">
        <f>(C13-B13)/B13</f>
        <v>4.7413793103448273E-2</v>
      </c>
    </row>
    <row r="14" spans="1:4" ht="19.5" customHeight="1">
      <c r="A14" s="127" t="s">
        <v>1176</v>
      </c>
      <c r="B14" s="125">
        <v>351</v>
      </c>
      <c r="C14" s="128">
        <v>380</v>
      </c>
      <c r="D14" s="126">
        <f>(C14-B14)/B14</f>
        <v>8.2621082621082614E-2</v>
      </c>
    </row>
    <row r="15" spans="1:4" ht="19.5" customHeight="1">
      <c r="A15" s="127" t="s">
        <v>1177</v>
      </c>
      <c r="B15" s="125">
        <f>SUM(B16:B21)</f>
        <v>0</v>
      </c>
      <c r="C15" s="125">
        <f>SUM(C16:C21)</f>
        <v>0</v>
      </c>
      <c r="D15" s="126"/>
    </row>
    <row r="16" spans="1:4" ht="19.5" customHeight="1">
      <c r="A16" s="127" t="s">
        <v>1178</v>
      </c>
      <c r="B16" s="125"/>
      <c r="C16" s="128"/>
      <c r="D16" s="126"/>
    </row>
    <row r="17" spans="1:4" ht="19.5" customHeight="1">
      <c r="A17" s="127" t="s">
        <v>1179</v>
      </c>
      <c r="B17" s="125"/>
      <c r="C17" s="128"/>
      <c r="D17" s="126"/>
    </row>
    <row r="18" spans="1:4" ht="19.5" customHeight="1">
      <c r="A18" s="127" t="s">
        <v>1180</v>
      </c>
      <c r="B18" s="125"/>
      <c r="C18" s="128"/>
      <c r="D18" s="126"/>
    </row>
    <row r="19" spans="1:4" ht="19.5" customHeight="1">
      <c r="A19" s="127" t="s">
        <v>1181</v>
      </c>
      <c r="B19" s="125"/>
      <c r="C19" s="128"/>
      <c r="D19" s="126"/>
    </row>
    <row r="20" spans="1:4" ht="19.5" customHeight="1">
      <c r="A20" s="127" t="s">
        <v>641</v>
      </c>
      <c r="B20" s="125"/>
      <c r="C20" s="128"/>
      <c r="D20" s="126"/>
    </row>
    <row r="21" spans="1:4" ht="19.5" customHeight="1">
      <c r="A21" s="127" t="s">
        <v>1170</v>
      </c>
      <c r="B21" s="125"/>
      <c r="C21" s="128"/>
      <c r="D21" s="126"/>
    </row>
    <row r="22" spans="1:4" ht="19.5" customHeight="1">
      <c r="A22" s="127" t="s">
        <v>1182</v>
      </c>
      <c r="B22" s="125">
        <f>SUM(B23:B25)</f>
        <v>0</v>
      </c>
      <c r="C22" s="125">
        <f>SUM(C23:C25)</f>
        <v>0</v>
      </c>
      <c r="D22" s="126"/>
    </row>
    <row r="23" spans="1:4" ht="19.5" customHeight="1">
      <c r="A23" s="127" t="s">
        <v>1178</v>
      </c>
      <c r="B23" s="125"/>
      <c r="C23" s="128"/>
      <c r="D23" s="126"/>
    </row>
    <row r="24" spans="1:4" ht="19.5" customHeight="1">
      <c r="A24" s="127" t="s">
        <v>1179</v>
      </c>
      <c r="B24" s="125"/>
      <c r="C24" s="128"/>
      <c r="D24" s="126"/>
    </row>
    <row r="25" spans="1:4" ht="19.5" customHeight="1">
      <c r="A25" s="127" t="s">
        <v>1183</v>
      </c>
      <c r="B25" s="125"/>
      <c r="C25" s="128"/>
      <c r="D25" s="126"/>
    </row>
    <row r="26" spans="1:4" ht="19.5" customHeight="1">
      <c r="A26" s="127" t="s">
        <v>1184</v>
      </c>
      <c r="B26" s="129">
        <f>SUM(B27:B30)</f>
        <v>0</v>
      </c>
      <c r="C26" s="129">
        <f>SUM(C27:C30)</f>
        <v>0</v>
      </c>
      <c r="D26" s="126"/>
    </row>
    <row r="27" spans="1:4" ht="19.5" customHeight="1">
      <c r="A27" s="127" t="s">
        <v>1185</v>
      </c>
      <c r="B27" s="129"/>
      <c r="C27" s="128"/>
      <c r="D27" s="126"/>
    </row>
    <row r="28" spans="1:4" ht="19.5" customHeight="1">
      <c r="A28" s="127" t="s">
        <v>1186</v>
      </c>
      <c r="B28" s="129"/>
      <c r="C28" s="128"/>
      <c r="D28" s="126"/>
    </row>
    <row r="29" spans="1:4" ht="19.5" customHeight="1">
      <c r="A29" s="127" t="s">
        <v>1187</v>
      </c>
      <c r="B29" s="129"/>
      <c r="C29" s="128"/>
      <c r="D29" s="126"/>
    </row>
    <row r="30" spans="1:4" ht="19.5" customHeight="1">
      <c r="A30" s="124" t="s">
        <v>1188</v>
      </c>
      <c r="B30" s="129"/>
      <c r="C30" s="128"/>
      <c r="D30" s="126"/>
    </row>
    <row r="31" spans="1:4" ht="19.5" customHeight="1">
      <c r="A31" s="127" t="s">
        <v>1189</v>
      </c>
      <c r="B31" s="129">
        <f>SUM(B32:B37)</f>
        <v>0</v>
      </c>
      <c r="C31" s="129">
        <f>SUM(C32:C37)</f>
        <v>0</v>
      </c>
      <c r="D31" s="126"/>
    </row>
    <row r="32" spans="1:4" ht="19.5" customHeight="1">
      <c r="A32" s="127" t="s">
        <v>1190</v>
      </c>
      <c r="B32" s="129"/>
      <c r="C32" s="128"/>
      <c r="D32" s="126"/>
    </row>
    <row r="33" spans="1:4" ht="19.5" customHeight="1">
      <c r="A33" s="127" t="s">
        <v>1191</v>
      </c>
      <c r="B33" s="129"/>
      <c r="C33" s="128"/>
      <c r="D33" s="126"/>
    </row>
    <row r="34" spans="1:4" ht="19.5" customHeight="1">
      <c r="A34" s="127" t="s">
        <v>1192</v>
      </c>
      <c r="B34" s="129"/>
      <c r="C34" s="128"/>
      <c r="D34" s="126"/>
    </row>
    <row r="35" spans="1:4" ht="19.5" customHeight="1">
      <c r="A35" s="124" t="s">
        <v>1188</v>
      </c>
      <c r="B35" s="129"/>
      <c r="C35" s="128"/>
      <c r="D35" s="126"/>
    </row>
    <row r="36" spans="1:4" ht="19.5" customHeight="1">
      <c r="A36" s="124" t="s">
        <v>1170</v>
      </c>
      <c r="B36" s="129"/>
      <c r="C36" s="128"/>
      <c r="D36" s="126"/>
    </row>
    <row r="37" spans="1:4" ht="19.5" customHeight="1">
      <c r="A37" s="124" t="s">
        <v>641</v>
      </c>
      <c r="B37" s="129"/>
      <c r="C37" s="128"/>
      <c r="D37" s="126"/>
    </row>
    <row r="38" spans="1:4" s="109" customFormat="1" ht="19.5" customHeight="1">
      <c r="A38" s="130" t="s">
        <v>1193</v>
      </c>
      <c r="B38" s="131">
        <f>B31+B26+B22+B15+B9+B5</f>
        <v>73271</v>
      </c>
      <c r="C38" s="131">
        <f>C31+C26+C22+C15+C9+C5</f>
        <v>77876</v>
      </c>
      <c r="D38" s="132">
        <f>(C38-B38)/B38</f>
        <v>6.2848876090131151E-2</v>
      </c>
    </row>
    <row r="39" spans="1:4" s="110" customFormat="1" ht="19.5" customHeight="1">
      <c r="A39" s="133" t="s">
        <v>1194</v>
      </c>
      <c r="B39" s="131">
        <f>B40</f>
        <v>24449</v>
      </c>
      <c r="C39" s="131">
        <f>C40</f>
        <v>6468</v>
      </c>
      <c r="D39" s="132">
        <f>(C39-B39)/B39</f>
        <v>-0.73544930262996444</v>
      </c>
    </row>
    <row r="40" spans="1:4" s="108" customFormat="1" ht="19.5" customHeight="1">
      <c r="A40" s="134" t="s">
        <v>1195</v>
      </c>
      <c r="B40" s="128">
        <v>24449</v>
      </c>
      <c r="C40" s="128">
        <v>6468</v>
      </c>
      <c r="D40" s="126">
        <f>(C40-B40)/B40</f>
        <v>-0.73544930262996444</v>
      </c>
    </row>
    <row r="41" spans="1:4" s="110" customFormat="1" ht="19.5" customHeight="1">
      <c r="A41" s="135" t="s">
        <v>796</v>
      </c>
      <c r="B41" s="136">
        <f>B39+B38</f>
        <v>97720</v>
      </c>
      <c r="C41" s="136">
        <f>C39+C38</f>
        <v>84344</v>
      </c>
      <c r="D41" s="137">
        <f>(C41-B41)/B41</f>
        <v>-0.13688088415882113</v>
      </c>
    </row>
  </sheetData>
  <mergeCells count="1">
    <mergeCell ref="A2:D2"/>
  </mergeCells>
  <phoneticPr fontId="26" type="noConversion"/>
  <pageMargins left="0.39370078740157483" right="0.39370078740157483" top="0.39370078740157483" bottom="0.39370078740157483" header="0.11811023622047245" footer="0.11811023622047245"/>
  <pageSetup paperSize="9" scale="90" orientation="portrait" useFirstPageNumber="1" errors="NA" r:id="rId1"/>
  <headerFooter alignWithMargins="0"/>
</worksheet>
</file>

<file path=xl/worksheets/sheet35.xml><?xml version="1.0" encoding="utf-8"?>
<worksheet xmlns="http://schemas.openxmlformats.org/spreadsheetml/2006/main" xmlns:r="http://schemas.openxmlformats.org/officeDocument/2006/relationships">
  <sheetPr enableFormatConditionsCalculation="0">
    <tabColor theme="8" tint="0.59999389629810485"/>
  </sheetPr>
  <dimension ref="A1:B16"/>
  <sheetViews>
    <sheetView zoomScaleSheetLayoutView="100" workbookViewId="0">
      <selection activeCell="F5" sqref="F5"/>
    </sheetView>
  </sheetViews>
  <sheetFormatPr defaultColWidth="10" defaultRowHeight="14.25"/>
  <cols>
    <col min="1" max="1" width="48.140625" style="22" customWidth="1"/>
    <col min="2" max="2" width="37.42578125" style="22" customWidth="1"/>
    <col min="3" max="16384" width="10" style="22"/>
  </cols>
  <sheetData>
    <row r="1" spans="1:2" ht="30" customHeight="1">
      <c r="A1" s="90" t="s">
        <v>1286</v>
      </c>
      <c r="B1" s="91"/>
    </row>
    <row r="2" spans="1:2" ht="45.75" customHeight="1">
      <c r="A2" s="610" t="s">
        <v>1208</v>
      </c>
      <c r="B2" s="610"/>
    </row>
    <row r="3" spans="1:2" ht="34.15" customHeight="1">
      <c r="A3" s="92"/>
      <c r="B3" s="93" t="s">
        <v>208</v>
      </c>
    </row>
    <row r="4" spans="1:2" ht="39" customHeight="1">
      <c r="A4" s="94" t="s">
        <v>1197</v>
      </c>
      <c r="B4" s="95" t="s">
        <v>845</v>
      </c>
    </row>
    <row r="5" spans="1:2" ht="62.45" customHeight="1">
      <c r="A5" s="96" t="s">
        <v>1198</v>
      </c>
      <c r="B5" s="97">
        <f>B7+B8</f>
        <v>243311</v>
      </c>
    </row>
    <row r="6" spans="1:2" ht="62.45" customHeight="1">
      <c r="A6" s="98" t="s">
        <v>1199</v>
      </c>
      <c r="B6" s="99">
        <v>0</v>
      </c>
    </row>
    <row r="7" spans="1:2" ht="62.45" customHeight="1">
      <c r="A7" s="98" t="s">
        <v>1200</v>
      </c>
      <c r="B7" s="99">
        <v>14693</v>
      </c>
    </row>
    <row r="8" spans="1:2" ht="62.45" customHeight="1">
      <c r="A8" s="98" t="s">
        <v>1201</v>
      </c>
      <c r="B8" s="99">
        <v>228618</v>
      </c>
    </row>
    <row r="9" spans="1:2" ht="62.45" customHeight="1">
      <c r="A9" s="98" t="s">
        <v>1202</v>
      </c>
      <c r="B9" s="99">
        <v>0</v>
      </c>
    </row>
    <row r="10" spans="1:2" ht="62.45" customHeight="1">
      <c r="A10" s="98" t="s">
        <v>1203</v>
      </c>
      <c r="B10" s="99">
        <v>0</v>
      </c>
    </row>
    <row r="11" spans="1:2" ht="62.45" customHeight="1">
      <c r="A11" s="100" t="s">
        <v>1204</v>
      </c>
      <c r="B11" s="99">
        <v>0</v>
      </c>
    </row>
    <row r="12" spans="1:2" ht="62.45" customHeight="1">
      <c r="A12" s="101" t="s">
        <v>1205</v>
      </c>
      <c r="B12" s="102">
        <v>0</v>
      </c>
    </row>
    <row r="13" spans="1:2">
      <c r="B13" s="103"/>
    </row>
    <row r="14" spans="1:2">
      <c r="B14" s="103"/>
    </row>
    <row r="15" spans="1:2">
      <c r="B15" s="103"/>
    </row>
    <row r="16" spans="1:2">
      <c r="B16" s="103"/>
    </row>
  </sheetData>
  <mergeCells count="1">
    <mergeCell ref="A2:B2"/>
  </mergeCells>
  <phoneticPr fontId="26" type="noConversion"/>
  <pageMargins left="0.75" right="0.75" top="1" bottom="1" header="0.51" footer="0.51"/>
  <pageSetup paperSize="9" orientation="portrait" r:id="rId1"/>
</worksheet>
</file>

<file path=xl/worksheets/sheet36.xml><?xml version="1.0" encoding="utf-8"?>
<worksheet xmlns="http://schemas.openxmlformats.org/spreadsheetml/2006/main" xmlns:r="http://schemas.openxmlformats.org/officeDocument/2006/relationships">
  <sheetPr enableFormatConditionsCalculation="0">
    <tabColor theme="8" tint="0.59999389629810485"/>
  </sheetPr>
  <dimension ref="A1:K38"/>
  <sheetViews>
    <sheetView zoomScaleSheetLayoutView="100" workbookViewId="0">
      <selection activeCell="C13" sqref="C13"/>
    </sheetView>
  </sheetViews>
  <sheetFormatPr defaultColWidth="10" defaultRowHeight="14.25"/>
  <cols>
    <col min="1" max="5" width="18.28515625" style="22" customWidth="1"/>
    <col min="6" max="16384" width="10" style="22"/>
  </cols>
  <sheetData>
    <row r="1" spans="1:11" ht="18" customHeight="1">
      <c r="A1" s="84" t="s">
        <v>1287</v>
      </c>
      <c r="B1" s="84"/>
      <c r="C1" s="84"/>
      <c r="D1" s="84"/>
      <c r="E1" s="85"/>
    </row>
    <row r="2" spans="1:11" ht="32.25" customHeight="1">
      <c r="A2" s="611" t="s">
        <v>1209</v>
      </c>
      <c r="B2" s="611"/>
      <c r="C2" s="611"/>
      <c r="D2" s="611"/>
      <c r="E2" s="611"/>
    </row>
    <row r="3" spans="1:11" ht="21" customHeight="1">
      <c r="A3" s="24"/>
      <c r="B3" s="24"/>
      <c r="C3" s="24"/>
      <c r="D3" s="24"/>
      <c r="E3" s="24" t="s">
        <v>208</v>
      </c>
    </row>
    <row r="4" spans="1:11" ht="45" customHeight="1">
      <c r="A4" s="25" t="s">
        <v>1145</v>
      </c>
      <c r="B4" s="26" t="s">
        <v>1210</v>
      </c>
      <c r="C4" s="26" t="s">
        <v>1211</v>
      </c>
      <c r="D4" s="26" t="s">
        <v>1212</v>
      </c>
      <c r="E4" s="27" t="s">
        <v>1213</v>
      </c>
    </row>
    <row r="5" spans="1:11" ht="36" customHeight="1">
      <c r="A5" s="29" t="s">
        <v>938</v>
      </c>
      <c r="B5" s="76">
        <f>B6</f>
        <v>637028</v>
      </c>
      <c r="C5" s="76">
        <f>C6</f>
        <v>150300</v>
      </c>
      <c r="D5" s="76">
        <f>D6</f>
        <v>896610</v>
      </c>
      <c r="E5" s="77">
        <f>E6</f>
        <v>787328</v>
      </c>
      <c r="I5" s="40"/>
      <c r="J5" s="40"/>
      <c r="K5" s="40"/>
    </row>
    <row r="6" spans="1:11" ht="36" customHeight="1">
      <c r="A6" s="35" t="s">
        <v>1214</v>
      </c>
      <c r="B6" s="78">
        <v>637028</v>
      </c>
      <c r="C6" s="78">
        <v>150300</v>
      </c>
      <c r="D6" s="78">
        <v>896610</v>
      </c>
      <c r="E6" s="86">
        <v>787328</v>
      </c>
      <c r="I6" s="40"/>
      <c r="J6" s="40"/>
      <c r="K6" s="40"/>
    </row>
    <row r="7" spans="1:11" ht="36" customHeight="1">
      <c r="A7" s="29"/>
      <c r="B7" s="76"/>
      <c r="C7" s="76"/>
      <c r="D7" s="76"/>
      <c r="E7" s="86"/>
      <c r="I7" s="40"/>
      <c r="J7" s="40"/>
      <c r="K7" s="40"/>
    </row>
    <row r="8" spans="1:11" ht="36" customHeight="1">
      <c r="A8" s="35"/>
      <c r="B8" s="78"/>
      <c r="C8" s="78"/>
      <c r="D8" s="78"/>
      <c r="E8" s="86"/>
      <c r="I8" s="40"/>
      <c r="J8" s="40"/>
      <c r="K8" s="40"/>
    </row>
    <row r="9" spans="1:11" ht="36" customHeight="1">
      <c r="A9" s="36"/>
      <c r="B9" s="81"/>
      <c r="C9" s="81"/>
      <c r="D9" s="81"/>
      <c r="E9" s="87"/>
      <c r="I9" s="40"/>
      <c r="J9" s="40"/>
      <c r="K9" s="40"/>
    </row>
    <row r="10" spans="1:11" ht="30.4" customHeight="1">
      <c r="A10" s="39"/>
      <c r="B10" s="39"/>
      <c r="C10" s="39"/>
      <c r="D10" s="39"/>
      <c r="E10" s="88"/>
      <c r="I10" s="40"/>
      <c r="J10" s="40"/>
      <c r="K10" s="40"/>
    </row>
    <row r="11" spans="1:11" ht="30.4" customHeight="1">
      <c r="A11" s="39"/>
      <c r="B11" s="39"/>
      <c r="C11" s="39"/>
      <c r="D11" s="39"/>
      <c r="E11" s="88"/>
      <c r="I11" s="40"/>
      <c r="J11" s="40"/>
      <c r="K11" s="40"/>
    </row>
    <row r="12" spans="1:11" ht="30.4" customHeight="1">
      <c r="A12" s="39"/>
      <c r="B12" s="39"/>
      <c r="C12" s="39"/>
      <c r="D12" s="39"/>
      <c r="E12" s="88"/>
      <c r="I12" s="40"/>
      <c r="J12" s="40"/>
      <c r="K12" s="40"/>
    </row>
    <row r="13" spans="1:11" ht="30.4" customHeight="1">
      <c r="A13" s="39"/>
      <c r="B13" s="39"/>
      <c r="C13" s="39"/>
      <c r="D13" s="39"/>
      <c r="E13" s="88"/>
      <c r="I13" s="40"/>
      <c r="J13" s="40"/>
      <c r="K13" s="40"/>
    </row>
    <row r="14" spans="1:11" ht="30.4" customHeight="1">
      <c r="A14" s="39"/>
      <c r="B14" s="39"/>
      <c r="C14" s="39"/>
      <c r="D14" s="39"/>
      <c r="E14" s="88"/>
      <c r="I14" s="40"/>
      <c r="J14" s="40"/>
      <c r="K14" s="40"/>
    </row>
    <row r="15" spans="1:11" ht="30.4" customHeight="1">
      <c r="A15" s="39"/>
      <c r="B15" s="39"/>
      <c r="C15" s="39"/>
      <c r="D15" s="39"/>
      <c r="E15" s="88"/>
      <c r="I15" s="40"/>
      <c r="J15" s="40"/>
      <c r="K15" s="40"/>
    </row>
    <row r="16" spans="1:11" ht="20.65" customHeight="1">
      <c r="A16" s="612"/>
      <c r="B16" s="612"/>
      <c r="C16" s="612"/>
      <c r="D16" s="612"/>
      <c r="E16" s="612"/>
    </row>
    <row r="17" spans="1:5">
      <c r="A17" s="39"/>
      <c r="B17" s="39"/>
      <c r="C17" s="39"/>
      <c r="D17" s="39"/>
      <c r="E17" s="39"/>
    </row>
    <row r="18" spans="1:5">
      <c r="A18" s="89"/>
      <c r="B18" s="89"/>
      <c r="C18" s="89"/>
      <c r="D18" s="89"/>
      <c r="E18" s="89"/>
    </row>
    <row r="19" spans="1:5">
      <c r="A19" s="89"/>
      <c r="B19" s="89"/>
      <c r="C19" s="89"/>
      <c r="D19" s="89"/>
      <c r="E19" s="89"/>
    </row>
    <row r="20" spans="1:5">
      <c r="A20" s="89"/>
      <c r="B20" s="89"/>
      <c r="C20" s="89"/>
      <c r="D20" s="89"/>
      <c r="E20" s="89"/>
    </row>
    <row r="21" spans="1:5">
      <c r="A21" s="39"/>
      <c r="B21" s="39"/>
      <c r="C21" s="39"/>
      <c r="D21" s="39"/>
      <c r="E21" s="39"/>
    </row>
    <row r="22" spans="1:5">
      <c r="A22" s="39"/>
      <c r="B22" s="39"/>
      <c r="C22" s="39"/>
      <c r="D22" s="39"/>
      <c r="E22" s="39"/>
    </row>
    <row r="23" spans="1:5">
      <c r="A23" s="39"/>
      <c r="B23" s="39"/>
      <c r="C23" s="39"/>
      <c r="D23" s="39"/>
      <c r="E23" s="39"/>
    </row>
    <row r="24" spans="1:5">
      <c r="A24" s="39"/>
      <c r="B24" s="39"/>
      <c r="C24" s="39"/>
      <c r="D24" s="39"/>
      <c r="E24" s="39"/>
    </row>
    <row r="25" spans="1:5">
      <c r="A25" s="39"/>
      <c r="B25" s="39"/>
      <c r="C25" s="39"/>
      <c r="D25" s="39"/>
      <c r="E25" s="39"/>
    </row>
    <row r="26" spans="1:5">
      <c r="A26" s="39"/>
      <c r="B26" s="39"/>
      <c r="C26" s="39"/>
      <c r="D26" s="39"/>
      <c r="E26" s="39"/>
    </row>
    <row r="27" spans="1:5">
      <c r="A27" s="39"/>
      <c r="B27" s="39"/>
      <c r="C27" s="39"/>
      <c r="D27" s="39"/>
      <c r="E27" s="39"/>
    </row>
    <row r="28" spans="1:5">
      <c r="A28" s="39"/>
      <c r="B28" s="39"/>
      <c r="C28" s="39"/>
      <c r="D28" s="39"/>
      <c r="E28" s="39"/>
    </row>
    <row r="29" spans="1:5">
      <c r="A29" s="39"/>
      <c r="B29" s="39"/>
      <c r="C29" s="39"/>
      <c r="D29" s="39"/>
      <c r="E29" s="39"/>
    </row>
    <row r="30" spans="1:5">
      <c r="A30" s="39"/>
      <c r="B30" s="39"/>
      <c r="C30" s="39"/>
      <c r="D30" s="39"/>
      <c r="E30" s="39"/>
    </row>
    <row r="31" spans="1:5">
      <c r="A31" s="39"/>
      <c r="B31" s="39"/>
      <c r="C31" s="39"/>
      <c r="D31" s="39"/>
      <c r="E31" s="39"/>
    </row>
    <row r="32" spans="1:5">
      <c r="A32" s="39"/>
      <c r="B32" s="39"/>
      <c r="C32" s="39"/>
      <c r="D32" s="39"/>
      <c r="E32" s="39"/>
    </row>
    <row r="33" spans="1:5">
      <c r="A33" s="39"/>
      <c r="B33" s="39"/>
      <c r="C33" s="39"/>
      <c r="D33" s="39"/>
      <c r="E33" s="39"/>
    </row>
    <row r="34" spans="1:5">
      <c r="A34" s="39"/>
      <c r="B34" s="39"/>
      <c r="C34" s="39"/>
      <c r="D34" s="39"/>
      <c r="E34" s="39"/>
    </row>
    <row r="35" spans="1:5">
      <c r="A35" s="39"/>
      <c r="B35" s="39"/>
      <c r="C35" s="39"/>
      <c r="D35" s="39"/>
      <c r="E35" s="39"/>
    </row>
    <row r="36" spans="1:5">
      <c r="A36" s="39"/>
      <c r="B36" s="39"/>
      <c r="C36" s="39"/>
      <c r="D36" s="39"/>
      <c r="E36" s="39"/>
    </row>
    <row r="37" spans="1:5">
      <c r="A37" s="39"/>
      <c r="B37" s="39"/>
      <c r="C37" s="39"/>
      <c r="D37" s="39"/>
      <c r="E37" s="39"/>
    </row>
    <row r="38" spans="1:5">
      <c r="A38" s="39"/>
      <c r="B38" s="39"/>
      <c r="C38" s="39"/>
      <c r="D38" s="39"/>
      <c r="E38" s="39"/>
    </row>
  </sheetData>
  <mergeCells count="2">
    <mergeCell ref="A2:E2"/>
    <mergeCell ref="A16:E16"/>
  </mergeCells>
  <phoneticPr fontId="26" type="noConversion"/>
  <pageMargins left="0.55118110236220474" right="0.55118110236220474" top="0.98425196850393715" bottom="0.98425196850393715" header="0.51181102362204722" footer="0.51181102362204722"/>
  <pageSetup paperSize="9" orientation="portrait" r:id="rId1"/>
</worksheet>
</file>

<file path=xl/worksheets/sheet37.xml><?xml version="1.0" encoding="utf-8"?>
<worksheet xmlns="http://schemas.openxmlformats.org/spreadsheetml/2006/main" xmlns:r="http://schemas.openxmlformats.org/officeDocument/2006/relationships">
  <sheetPr enableFormatConditionsCalculation="0">
    <tabColor theme="8" tint="0.59999389629810485"/>
  </sheetPr>
  <dimension ref="A1:O10"/>
  <sheetViews>
    <sheetView zoomScaleSheetLayoutView="100" workbookViewId="0">
      <selection sqref="A1:B1"/>
    </sheetView>
  </sheetViews>
  <sheetFormatPr defaultColWidth="10" defaultRowHeight="14.25"/>
  <cols>
    <col min="1" max="1" width="18.5703125" style="22" customWidth="1"/>
    <col min="2" max="5" width="20.5703125" style="22" customWidth="1"/>
    <col min="6" max="16384" width="10" style="22"/>
  </cols>
  <sheetData>
    <row r="1" spans="1:15" ht="18" customHeight="1">
      <c r="A1" s="613" t="s">
        <v>1288</v>
      </c>
      <c r="B1" s="613"/>
      <c r="C1" s="58"/>
      <c r="D1" s="59"/>
      <c r="E1" s="59"/>
    </row>
    <row r="2" spans="1:15" ht="60.75" customHeight="1">
      <c r="A2" s="611" t="s">
        <v>1215</v>
      </c>
      <c r="B2" s="611"/>
      <c r="C2" s="611"/>
      <c r="D2" s="611"/>
      <c r="E2" s="611"/>
    </row>
    <row r="3" spans="1:15" ht="32.65" customHeight="1">
      <c r="A3" s="43"/>
      <c r="B3" s="43"/>
      <c r="C3" s="43"/>
      <c r="D3" s="43"/>
      <c r="E3" s="60" t="s">
        <v>208</v>
      </c>
    </row>
    <row r="4" spans="1:15" ht="53.65" customHeight="1">
      <c r="A4" s="25" t="s">
        <v>1145</v>
      </c>
      <c r="B4" s="26" t="s">
        <v>1216</v>
      </c>
      <c r="C4" s="26" t="s">
        <v>1217</v>
      </c>
      <c r="D4" s="26" t="s">
        <v>1218</v>
      </c>
      <c r="E4" s="27" t="s">
        <v>1219</v>
      </c>
    </row>
    <row r="5" spans="1:15" ht="30.4" customHeight="1">
      <c r="A5" s="29" t="s">
        <v>938</v>
      </c>
      <c r="B5" s="76">
        <f>B6</f>
        <v>12903</v>
      </c>
      <c r="C5" s="76">
        <f>C6</f>
        <v>0</v>
      </c>
      <c r="D5" s="76">
        <f>D6</f>
        <v>70578</v>
      </c>
      <c r="E5" s="77">
        <f>E6</f>
        <v>12903</v>
      </c>
      <c r="G5" s="56"/>
      <c r="H5" s="56"/>
      <c r="I5" s="56"/>
      <c r="J5" s="56"/>
      <c r="L5" s="56"/>
      <c r="M5" s="56"/>
      <c r="N5" s="56"/>
      <c r="O5" s="56"/>
    </row>
    <row r="6" spans="1:15" ht="30.4" customHeight="1">
      <c r="A6" s="35" t="s">
        <v>1214</v>
      </c>
      <c r="B6" s="78">
        <v>12903</v>
      </c>
      <c r="C6" s="78">
        <v>0</v>
      </c>
      <c r="D6" s="79">
        <v>70578</v>
      </c>
      <c r="E6" s="80">
        <v>12903</v>
      </c>
      <c r="G6" s="56"/>
      <c r="H6" s="56"/>
      <c r="I6" s="56"/>
      <c r="J6" s="56"/>
      <c r="L6" s="56"/>
      <c r="M6" s="56"/>
      <c r="N6" s="56"/>
      <c r="O6" s="56"/>
    </row>
    <row r="7" spans="1:15" ht="30.4" customHeight="1">
      <c r="A7" s="35"/>
      <c r="B7" s="78"/>
      <c r="C7" s="78"/>
      <c r="D7" s="79"/>
      <c r="E7" s="80"/>
      <c r="G7" s="56"/>
      <c r="H7" s="56"/>
      <c r="I7" s="56"/>
      <c r="J7" s="56"/>
      <c r="L7" s="56"/>
      <c r="M7" s="56"/>
      <c r="N7" s="56"/>
      <c r="O7" s="56"/>
    </row>
    <row r="8" spans="1:15" ht="30.4" customHeight="1">
      <c r="A8" s="35"/>
      <c r="B8" s="78"/>
      <c r="C8" s="78"/>
      <c r="D8" s="79"/>
      <c r="E8" s="80"/>
      <c r="G8" s="56"/>
      <c r="H8" s="56"/>
      <c r="I8" s="56"/>
      <c r="J8" s="56"/>
      <c r="L8" s="56"/>
      <c r="M8" s="56"/>
      <c r="N8" s="56"/>
      <c r="O8" s="56"/>
    </row>
    <row r="9" spans="1:15" ht="30.4" customHeight="1">
      <c r="A9" s="36"/>
      <c r="B9" s="81"/>
      <c r="C9" s="81"/>
      <c r="D9" s="82"/>
      <c r="E9" s="83"/>
      <c r="G9" s="56"/>
      <c r="H9" s="56"/>
      <c r="I9" s="56"/>
      <c r="J9" s="56"/>
      <c r="L9" s="56"/>
      <c r="M9" s="56"/>
      <c r="N9" s="56"/>
      <c r="O9" s="56"/>
    </row>
    <row r="10" spans="1:15">
      <c r="A10" s="75"/>
      <c r="B10" s="75"/>
      <c r="C10" s="75"/>
      <c r="D10" s="75"/>
      <c r="E10" s="75"/>
    </row>
  </sheetData>
  <mergeCells count="2">
    <mergeCell ref="A1:B1"/>
    <mergeCell ref="A2:E2"/>
  </mergeCells>
  <phoneticPr fontId="26" type="noConversion"/>
  <pageMargins left="0.55118110236220474" right="0.55118110236220474" top="0.98425196850393715" bottom="0.98425196850393715" header="0.51181102362204722" footer="0.51181102362204722"/>
  <pageSetup paperSize="9" scale="85" orientation="portrait" r:id="rId1"/>
</worksheet>
</file>

<file path=xl/worksheets/sheet38.xml><?xml version="1.0" encoding="utf-8"?>
<worksheet xmlns="http://schemas.openxmlformats.org/spreadsheetml/2006/main" xmlns:r="http://schemas.openxmlformats.org/officeDocument/2006/relationships">
  <sheetPr enableFormatConditionsCalculation="0">
    <tabColor theme="8" tint="0.59999389629810485"/>
  </sheetPr>
  <dimension ref="A1:O10"/>
  <sheetViews>
    <sheetView zoomScaleSheetLayoutView="100" workbookViewId="0"/>
  </sheetViews>
  <sheetFormatPr defaultColWidth="10" defaultRowHeight="14.25"/>
  <cols>
    <col min="1" max="1" width="18.85546875" style="22" customWidth="1"/>
    <col min="2" max="5" width="20.7109375" style="22" customWidth="1"/>
    <col min="6" max="16384" width="10" style="22"/>
  </cols>
  <sheetData>
    <row r="1" spans="1:15" ht="27.75" customHeight="1">
      <c r="A1" s="58" t="s">
        <v>1289</v>
      </c>
      <c r="B1" s="58"/>
      <c r="C1" s="58"/>
      <c r="D1" s="59"/>
      <c r="E1" s="59"/>
    </row>
    <row r="2" spans="1:15" ht="30.75" customHeight="1">
      <c r="A2" s="611" t="s">
        <v>1220</v>
      </c>
      <c r="B2" s="611"/>
      <c r="C2" s="611"/>
      <c r="D2" s="611"/>
      <c r="E2" s="611"/>
    </row>
    <row r="3" spans="1:15" ht="19.149999999999999" customHeight="1">
      <c r="A3" s="43"/>
      <c r="B3" s="43"/>
      <c r="C3" s="43"/>
      <c r="D3" s="43"/>
      <c r="E3" s="60" t="s">
        <v>208</v>
      </c>
    </row>
    <row r="4" spans="1:15" ht="44.45" customHeight="1">
      <c r="A4" s="61" t="s">
        <v>1145</v>
      </c>
      <c r="B4" s="62" t="s">
        <v>1221</v>
      </c>
      <c r="C4" s="62" t="s">
        <v>1222</v>
      </c>
      <c r="D4" s="62" t="s">
        <v>1223</v>
      </c>
      <c r="E4" s="63" t="s">
        <v>1224</v>
      </c>
    </row>
    <row r="5" spans="1:15" ht="30" customHeight="1">
      <c r="A5" s="64" t="s">
        <v>938</v>
      </c>
      <c r="B5" s="65">
        <f>B6</f>
        <v>624125</v>
      </c>
      <c r="C5" s="65">
        <f>C6</f>
        <v>150300</v>
      </c>
      <c r="D5" s="65">
        <f>D6</f>
        <v>826032</v>
      </c>
      <c r="E5" s="66">
        <f>E6</f>
        <v>774425</v>
      </c>
      <c r="G5" s="56"/>
      <c r="H5" s="56"/>
      <c r="I5" s="56"/>
      <c r="J5" s="56"/>
      <c r="L5" s="56"/>
      <c r="M5" s="56"/>
      <c r="N5" s="56"/>
      <c r="O5" s="56"/>
    </row>
    <row r="6" spans="1:15" ht="30" customHeight="1">
      <c r="A6" s="67" t="s">
        <v>1214</v>
      </c>
      <c r="B6" s="68">
        <v>624125</v>
      </c>
      <c r="C6" s="68">
        <v>150300</v>
      </c>
      <c r="D6" s="69">
        <v>826032</v>
      </c>
      <c r="E6" s="70">
        <v>774425</v>
      </c>
      <c r="G6" s="56"/>
      <c r="H6" s="56"/>
      <c r="I6" s="56"/>
      <c r="J6" s="56"/>
      <c r="L6" s="56"/>
      <c r="M6" s="56"/>
      <c r="N6" s="56"/>
      <c r="O6" s="56"/>
    </row>
    <row r="7" spans="1:15" ht="30" customHeight="1">
      <c r="A7" s="67"/>
      <c r="B7" s="68"/>
      <c r="C7" s="68"/>
      <c r="D7" s="69"/>
      <c r="E7" s="70"/>
      <c r="G7" s="56"/>
      <c r="H7" s="56"/>
      <c r="I7" s="56"/>
      <c r="J7" s="56"/>
      <c r="L7" s="56"/>
      <c r="M7" s="56"/>
      <c r="N7" s="56"/>
      <c r="O7" s="56"/>
    </row>
    <row r="8" spans="1:15" ht="30" customHeight="1">
      <c r="A8" s="67"/>
      <c r="B8" s="68"/>
      <c r="C8" s="68"/>
      <c r="D8" s="69"/>
      <c r="E8" s="70"/>
      <c r="G8" s="56"/>
      <c r="H8" s="56"/>
      <c r="I8" s="56"/>
      <c r="J8" s="56"/>
      <c r="L8" s="56"/>
      <c r="M8" s="56"/>
      <c r="N8" s="56"/>
      <c r="O8" s="56"/>
    </row>
    <row r="9" spans="1:15" ht="30" customHeight="1">
      <c r="A9" s="71"/>
      <c r="B9" s="72"/>
      <c r="C9" s="72"/>
      <c r="D9" s="73"/>
      <c r="E9" s="74"/>
      <c r="G9" s="56"/>
      <c r="H9" s="56"/>
      <c r="I9" s="56"/>
      <c r="J9" s="56"/>
      <c r="L9" s="56"/>
      <c r="M9" s="56"/>
      <c r="N9" s="56"/>
      <c r="O9" s="56"/>
    </row>
    <row r="10" spans="1:15">
      <c r="A10" s="75"/>
      <c r="B10" s="75"/>
      <c r="C10" s="75"/>
      <c r="D10" s="75"/>
      <c r="E10" s="75"/>
    </row>
  </sheetData>
  <mergeCells count="1">
    <mergeCell ref="A2:E2"/>
  </mergeCells>
  <phoneticPr fontId="26" type="noConversion"/>
  <pageMargins left="0.55118110236220474" right="0.55118110236220474" top="0.98425196850393715" bottom="0.98425196850393715" header="0.51181102362204722" footer="0.51181102362204722"/>
  <pageSetup paperSize="9" scale="85" orientation="portrait" r:id="rId1"/>
</worksheet>
</file>

<file path=xl/worksheets/sheet39.xml><?xml version="1.0" encoding="utf-8"?>
<worksheet xmlns="http://schemas.openxmlformats.org/spreadsheetml/2006/main" xmlns:r="http://schemas.openxmlformats.org/officeDocument/2006/relationships">
  <sheetPr enableFormatConditionsCalculation="0">
    <tabColor theme="8" tint="0.59999389629810485"/>
    <pageSetUpPr fitToPage="1"/>
  </sheetPr>
  <dimension ref="A1:Y13"/>
  <sheetViews>
    <sheetView zoomScaleSheetLayoutView="100" workbookViewId="0"/>
  </sheetViews>
  <sheetFormatPr defaultColWidth="10" defaultRowHeight="14.25"/>
  <cols>
    <col min="1" max="1" width="12.140625" style="22" customWidth="1"/>
    <col min="2" max="8" width="13.42578125" style="22" customWidth="1"/>
    <col min="9" max="9" width="10" style="22"/>
    <col min="10" max="10" width="10.28515625" style="22" customWidth="1"/>
    <col min="11" max="11" width="10" style="22"/>
    <col min="12" max="12" width="11.28515625" style="22" customWidth="1"/>
    <col min="13" max="16384" width="10" style="22"/>
  </cols>
  <sheetData>
    <row r="1" spans="1:25" ht="28.5" customHeight="1">
      <c r="A1" s="41" t="s">
        <v>1290</v>
      </c>
      <c r="B1" s="42"/>
      <c r="C1" s="42"/>
      <c r="D1" s="42"/>
      <c r="E1" s="42"/>
      <c r="F1" s="42"/>
      <c r="G1" s="42"/>
      <c r="H1" s="42"/>
    </row>
    <row r="2" spans="1:25" ht="28.15" customHeight="1">
      <c r="A2" s="611" t="s">
        <v>1225</v>
      </c>
      <c r="B2" s="611"/>
      <c r="C2" s="611"/>
      <c r="D2" s="611"/>
      <c r="E2" s="611"/>
      <c r="F2" s="611"/>
      <c r="G2" s="611"/>
      <c r="H2" s="611"/>
    </row>
    <row r="3" spans="1:25" ht="24" customHeight="1">
      <c r="A3" s="43"/>
      <c r="B3" s="44"/>
      <c r="C3" s="44"/>
      <c r="D3" s="45"/>
      <c r="E3" s="45"/>
      <c r="F3" s="45"/>
      <c r="G3" s="614" t="s">
        <v>208</v>
      </c>
      <c r="H3" s="614"/>
    </row>
    <row r="4" spans="1:25" ht="27.6" customHeight="1">
      <c r="A4" s="620" t="s">
        <v>1145</v>
      </c>
      <c r="B4" s="618" t="s">
        <v>1047</v>
      </c>
      <c r="C4" s="615" t="s">
        <v>1226</v>
      </c>
      <c r="D4" s="616"/>
      <c r="E4" s="617"/>
      <c r="F4" s="618" t="s">
        <v>1227</v>
      </c>
      <c r="G4" s="618"/>
      <c r="H4" s="619"/>
    </row>
    <row r="5" spans="1:25" ht="36.75" customHeight="1">
      <c r="A5" s="621"/>
      <c r="B5" s="622"/>
      <c r="C5" s="46" t="s">
        <v>1228</v>
      </c>
      <c r="D5" s="46" t="s">
        <v>1229</v>
      </c>
      <c r="E5" s="46" t="s">
        <v>1230</v>
      </c>
      <c r="F5" s="46" t="s">
        <v>1228</v>
      </c>
      <c r="G5" s="46" t="s">
        <v>1231</v>
      </c>
      <c r="H5" s="47" t="s">
        <v>1232</v>
      </c>
    </row>
    <row r="6" spans="1:25" ht="40.15" customHeight="1">
      <c r="A6" s="29" t="s">
        <v>938</v>
      </c>
      <c r="B6" s="48">
        <f>B7</f>
        <v>155300</v>
      </c>
      <c r="C6" s="48">
        <f t="shared" ref="C6:H6" si="0">C7</f>
        <v>5000</v>
      </c>
      <c r="D6" s="48">
        <f t="shared" si="0"/>
        <v>0</v>
      </c>
      <c r="E6" s="48">
        <f t="shared" si="0"/>
        <v>5000</v>
      </c>
      <c r="F6" s="48">
        <f t="shared" si="0"/>
        <v>150300</v>
      </c>
      <c r="G6" s="48">
        <f t="shared" si="0"/>
        <v>150300</v>
      </c>
      <c r="H6" s="49">
        <f t="shared" si="0"/>
        <v>0</v>
      </c>
      <c r="K6" s="55"/>
      <c r="L6" s="55"/>
      <c r="M6" s="55"/>
      <c r="N6" s="55"/>
      <c r="O6" s="55"/>
      <c r="P6" s="55"/>
      <c r="Q6" s="55"/>
      <c r="S6" s="55"/>
      <c r="T6" s="55"/>
      <c r="U6" s="55"/>
      <c r="V6" s="55"/>
      <c r="W6" s="55"/>
      <c r="X6" s="55"/>
      <c r="Y6" s="55"/>
    </row>
    <row r="7" spans="1:25" ht="31.15" customHeight="1">
      <c r="A7" s="35" t="s">
        <v>1214</v>
      </c>
      <c r="B7" s="50">
        <f>C7+F7</f>
        <v>155300</v>
      </c>
      <c r="C7" s="50">
        <f>D7+E7</f>
        <v>5000</v>
      </c>
      <c r="D7" s="50">
        <v>0</v>
      </c>
      <c r="E7" s="50">
        <v>5000</v>
      </c>
      <c r="F7" s="50">
        <f>G7+H7</f>
        <v>150300</v>
      </c>
      <c r="G7" s="50">
        <v>150300</v>
      </c>
      <c r="H7" s="51">
        <v>0</v>
      </c>
      <c r="K7" s="56"/>
      <c r="L7" s="56"/>
      <c r="M7" s="56"/>
      <c r="N7" s="56"/>
      <c r="O7" s="56"/>
      <c r="P7" s="56"/>
      <c r="Q7" s="56"/>
      <c r="S7" s="56"/>
      <c r="T7" s="56"/>
      <c r="U7" s="56"/>
      <c r="V7" s="56"/>
      <c r="W7" s="56"/>
      <c r="X7" s="56"/>
      <c r="Y7" s="56"/>
    </row>
    <row r="8" spans="1:25" ht="31.15" customHeight="1">
      <c r="A8" s="35"/>
      <c r="B8" s="48"/>
      <c r="C8" s="48"/>
      <c r="D8" s="48"/>
      <c r="E8" s="48"/>
      <c r="F8" s="48"/>
      <c r="G8" s="48"/>
      <c r="H8" s="49"/>
      <c r="K8" s="56"/>
      <c r="L8" s="56"/>
      <c r="M8" s="56"/>
      <c r="N8" s="56"/>
      <c r="O8" s="56"/>
      <c r="P8" s="56"/>
      <c r="Q8" s="56"/>
      <c r="S8" s="56"/>
      <c r="T8" s="56"/>
      <c r="U8" s="56"/>
      <c r="V8" s="56"/>
      <c r="W8" s="56"/>
      <c r="X8" s="56"/>
      <c r="Y8" s="56"/>
    </row>
    <row r="9" spans="1:25" ht="30" customHeight="1">
      <c r="A9" s="29"/>
      <c r="B9" s="50"/>
      <c r="C9" s="50"/>
      <c r="D9" s="50"/>
      <c r="E9" s="50"/>
      <c r="F9" s="50"/>
      <c r="G9" s="50"/>
      <c r="H9" s="51"/>
      <c r="J9" s="57"/>
      <c r="K9" s="56"/>
      <c r="L9" s="56"/>
      <c r="M9" s="56"/>
      <c r="N9" s="56"/>
      <c r="O9" s="56"/>
      <c r="P9" s="56"/>
      <c r="Q9" s="56"/>
      <c r="S9" s="56"/>
      <c r="T9" s="56"/>
      <c r="U9" s="56"/>
      <c r="V9" s="56"/>
      <c r="W9" s="56"/>
      <c r="X9" s="56"/>
      <c r="Y9" s="56"/>
    </row>
    <row r="10" spans="1:25" ht="30" customHeight="1">
      <c r="A10" s="36"/>
      <c r="B10" s="52"/>
      <c r="C10" s="52"/>
      <c r="D10" s="52"/>
      <c r="E10" s="52"/>
      <c r="F10" s="52"/>
      <c r="G10" s="52"/>
      <c r="H10" s="53"/>
      <c r="K10" s="56"/>
      <c r="L10" s="56"/>
      <c r="M10" s="56"/>
      <c r="N10" s="56"/>
      <c r="O10" s="56"/>
      <c r="P10" s="56"/>
      <c r="Q10" s="56"/>
      <c r="S10" s="56"/>
      <c r="T10" s="56"/>
      <c r="U10" s="56"/>
      <c r="V10" s="56"/>
      <c r="W10" s="56"/>
      <c r="X10" s="56"/>
      <c r="Y10" s="56"/>
    </row>
    <row r="11" spans="1:25">
      <c r="B11" s="54"/>
      <c r="C11" s="54"/>
      <c r="D11" s="54"/>
      <c r="E11" s="54"/>
      <c r="F11" s="54"/>
      <c r="G11" s="54"/>
      <c r="H11" s="54"/>
    </row>
    <row r="12" spans="1:25">
      <c r="B12" s="54"/>
      <c r="C12" s="54"/>
      <c r="D12" s="54"/>
      <c r="E12" s="54"/>
      <c r="F12" s="54"/>
      <c r="G12" s="54"/>
      <c r="H12" s="54"/>
    </row>
    <row r="13" spans="1:25">
      <c r="B13" s="54"/>
      <c r="C13" s="54"/>
      <c r="D13" s="54"/>
      <c r="E13" s="54"/>
      <c r="F13" s="54"/>
      <c r="G13" s="54"/>
      <c r="H13" s="54"/>
    </row>
  </sheetData>
  <mergeCells count="6">
    <mergeCell ref="A2:H2"/>
    <mergeCell ref="G3:H3"/>
    <mergeCell ref="C4:E4"/>
    <mergeCell ref="F4:H4"/>
    <mergeCell ref="A4:A5"/>
    <mergeCell ref="B4:B5"/>
  </mergeCells>
  <phoneticPr fontId="26" type="noConversion"/>
  <pageMargins left="0.55118110236220474" right="0.55118110236220474" top="0.98425196850393715" bottom="0.98425196850393715" header="0.51181102362204722" footer="0.51181102362204722"/>
  <pageSetup paperSize="9" scale="87" orientation="portrait" r:id="rId1"/>
</worksheet>
</file>

<file path=xl/worksheets/sheet4.xml><?xml version="1.0" encoding="utf-8"?>
<worksheet xmlns="http://schemas.openxmlformats.org/spreadsheetml/2006/main" xmlns:r="http://schemas.openxmlformats.org/officeDocument/2006/relationships">
  <sheetPr enableFormatConditionsCalculation="0">
    <tabColor theme="8" tint="0.59999389629810485"/>
  </sheetPr>
  <dimension ref="A1:C538"/>
  <sheetViews>
    <sheetView zoomScaleSheetLayoutView="100" workbookViewId="0">
      <selection activeCell="E534" sqref="E534"/>
    </sheetView>
  </sheetViews>
  <sheetFormatPr defaultRowHeight="14.25" customHeight="1"/>
  <cols>
    <col min="1" max="1" width="52.140625" style="365" customWidth="1"/>
    <col min="2" max="2" width="20.140625" style="366" customWidth="1"/>
    <col min="3" max="3" width="19.42578125" style="510" customWidth="1"/>
    <col min="4" max="16384" width="9.140625" style="365"/>
  </cols>
  <sheetData>
    <row r="1" spans="1:3" s="363" customFormat="1" ht="18.75" customHeight="1">
      <c r="A1" s="368" t="s">
        <v>238</v>
      </c>
      <c r="B1" s="369"/>
      <c r="C1" s="511"/>
    </row>
    <row r="2" spans="1:3" ht="27" customHeight="1">
      <c r="A2" s="539" t="s">
        <v>239</v>
      </c>
      <c r="B2" s="539"/>
      <c r="C2" s="540"/>
    </row>
    <row r="3" spans="1:3" s="363" customFormat="1" ht="22.5" customHeight="1">
      <c r="B3" s="370"/>
      <c r="C3" s="512" t="s">
        <v>208</v>
      </c>
    </row>
    <row r="4" spans="1:3" ht="15" customHeight="1">
      <c r="A4" s="541" t="s">
        <v>240</v>
      </c>
      <c r="B4" s="543" t="s">
        <v>210</v>
      </c>
      <c r="C4" s="545" t="s">
        <v>211</v>
      </c>
    </row>
    <row r="5" spans="1:3" ht="10.5" customHeight="1">
      <c r="A5" s="542"/>
      <c r="B5" s="544"/>
      <c r="C5" s="546"/>
    </row>
    <row r="6" spans="1:3" ht="6.75" customHeight="1">
      <c r="A6" s="542"/>
      <c r="B6" s="544"/>
      <c r="C6" s="546"/>
    </row>
    <row r="7" spans="1:3" s="364" customFormat="1" ht="23.25" customHeight="1">
      <c r="A7" s="371" t="s">
        <v>241</v>
      </c>
      <c r="B7" s="372">
        <f>B8+B15+B20+B27+B33+B40+B46+B53+B57+B60+B63+B70+B79+B81+B84+B88+B93+B97+B101+B109+B105+B119</f>
        <v>120080</v>
      </c>
      <c r="C7" s="506">
        <f>C8+C15+C20+C27+C33+C40+C46+C53+C57+C60+C63+C70+C79+C81+C84+C88+C93+C97+C101+C109+C105+C119+C66+C68</f>
        <v>120481</v>
      </c>
    </row>
    <row r="8" spans="1:3" s="364" customFormat="1" ht="23.25" customHeight="1">
      <c r="A8" s="371" t="s">
        <v>242</v>
      </c>
      <c r="B8" s="372">
        <f>SUM(B9:B14)</f>
        <v>1228</v>
      </c>
      <c r="C8" s="506">
        <f>SUM(C9:C14)</f>
        <v>1732</v>
      </c>
    </row>
    <row r="9" spans="1:3" ht="23.25" customHeight="1">
      <c r="A9" s="374" t="s">
        <v>243</v>
      </c>
      <c r="B9" s="375">
        <v>1120</v>
      </c>
      <c r="C9" s="507">
        <v>1517</v>
      </c>
    </row>
    <row r="10" spans="1:3" ht="23.25" customHeight="1">
      <c r="A10" s="374" t="s">
        <v>244</v>
      </c>
      <c r="B10" s="375"/>
      <c r="C10" s="507">
        <v>25</v>
      </c>
    </row>
    <row r="11" spans="1:3" ht="23.25" customHeight="1">
      <c r="A11" s="374" t="s">
        <v>245</v>
      </c>
      <c r="B11" s="375"/>
      <c r="C11" s="508"/>
    </row>
    <row r="12" spans="1:3" ht="23.25" customHeight="1">
      <c r="A12" s="374" t="s">
        <v>246</v>
      </c>
      <c r="B12" s="375">
        <v>98</v>
      </c>
      <c r="C12" s="507">
        <v>190</v>
      </c>
    </row>
    <row r="13" spans="1:3" ht="23.25" customHeight="1">
      <c r="A13" s="374" t="s">
        <v>247</v>
      </c>
      <c r="B13" s="375"/>
      <c r="C13" s="508"/>
    </row>
    <row r="14" spans="1:3" ht="23.25" customHeight="1">
      <c r="A14" s="374" t="s">
        <v>248</v>
      </c>
      <c r="B14" s="375">
        <v>10</v>
      </c>
      <c r="C14" s="508"/>
    </row>
    <row r="15" spans="1:3" s="364" customFormat="1" ht="23.25" customHeight="1">
      <c r="A15" s="371" t="s">
        <v>249</v>
      </c>
      <c r="B15" s="372">
        <f>SUM(B16:B19)</f>
        <v>954</v>
      </c>
      <c r="C15" s="506">
        <f>SUM(C16:C19)</f>
        <v>1244</v>
      </c>
    </row>
    <row r="16" spans="1:3" ht="23.25" customHeight="1">
      <c r="A16" s="374" t="s">
        <v>243</v>
      </c>
      <c r="B16" s="375">
        <v>951</v>
      </c>
      <c r="C16" s="507">
        <v>1241</v>
      </c>
    </row>
    <row r="17" spans="1:3" ht="23.25" customHeight="1">
      <c r="A17" s="374" t="s">
        <v>244</v>
      </c>
      <c r="B17" s="375"/>
      <c r="C17" s="508"/>
    </row>
    <row r="18" spans="1:3" ht="23.25" customHeight="1">
      <c r="A18" s="374" t="s">
        <v>250</v>
      </c>
      <c r="B18" s="375"/>
      <c r="C18" s="508"/>
    </row>
    <row r="19" spans="1:3" ht="23.25" customHeight="1">
      <c r="A19" s="374" t="s">
        <v>251</v>
      </c>
      <c r="B19" s="375">
        <v>3</v>
      </c>
      <c r="C19" s="507">
        <v>3</v>
      </c>
    </row>
    <row r="20" spans="1:3" s="364" customFormat="1" ht="23.25" customHeight="1">
      <c r="A20" s="371" t="s">
        <v>252</v>
      </c>
      <c r="B20" s="372">
        <f>SUM(B21:B26)</f>
        <v>66907</v>
      </c>
      <c r="C20" s="506">
        <f>SUM(C21:C26)</f>
        <v>72458</v>
      </c>
    </row>
    <row r="21" spans="1:3" ht="23.25" customHeight="1">
      <c r="A21" s="374" t="s">
        <v>243</v>
      </c>
      <c r="B21" s="375">
        <v>56739</v>
      </c>
      <c r="C21" s="507">
        <v>63108</v>
      </c>
    </row>
    <row r="22" spans="1:3" ht="23.25" customHeight="1">
      <c r="A22" s="374" t="s">
        <v>244</v>
      </c>
      <c r="B22" s="375">
        <v>8829</v>
      </c>
      <c r="C22" s="507">
        <v>7787</v>
      </c>
    </row>
    <row r="23" spans="1:3" ht="23.25" customHeight="1">
      <c r="A23" s="374" t="s">
        <v>253</v>
      </c>
      <c r="B23" s="375"/>
      <c r="C23" s="508"/>
    </row>
    <row r="24" spans="1:3" ht="23.25" customHeight="1">
      <c r="A24" s="374" t="s">
        <v>254</v>
      </c>
      <c r="B24" s="375">
        <v>336</v>
      </c>
      <c r="C24" s="507">
        <v>336</v>
      </c>
    </row>
    <row r="25" spans="1:3" ht="23.25" customHeight="1">
      <c r="A25" s="374" t="s">
        <v>247</v>
      </c>
      <c r="B25" s="375">
        <v>655</v>
      </c>
      <c r="C25" s="507">
        <v>892</v>
      </c>
    </row>
    <row r="26" spans="1:3" ht="23.25" customHeight="1">
      <c r="A26" s="374" t="s">
        <v>255</v>
      </c>
      <c r="B26" s="375">
        <v>348</v>
      </c>
      <c r="C26" s="507">
        <v>335</v>
      </c>
    </row>
    <row r="27" spans="1:3" s="364" customFormat="1" ht="23.25" customHeight="1">
      <c r="A27" s="371" t="s">
        <v>256</v>
      </c>
      <c r="B27" s="372">
        <f>SUM(B28:B31)</f>
        <v>1590</v>
      </c>
      <c r="C27" s="506">
        <f>SUM(C28:C32)</f>
        <v>2215</v>
      </c>
    </row>
    <row r="28" spans="1:3" ht="23.25" customHeight="1">
      <c r="A28" s="374" t="s">
        <v>243</v>
      </c>
      <c r="B28" s="375">
        <v>1590</v>
      </c>
      <c r="C28" s="507">
        <v>2060</v>
      </c>
    </row>
    <row r="29" spans="1:3" ht="23.25" customHeight="1">
      <c r="A29" s="377" t="s">
        <v>257</v>
      </c>
      <c r="B29" s="378"/>
      <c r="C29" s="508"/>
    </row>
    <row r="30" spans="1:3" ht="23.25" customHeight="1">
      <c r="A30" s="374" t="s">
        <v>258</v>
      </c>
      <c r="B30" s="375"/>
      <c r="C30" s="508"/>
    </row>
    <row r="31" spans="1:3" ht="23.25" customHeight="1">
      <c r="A31" s="374" t="s">
        <v>247</v>
      </c>
      <c r="B31" s="375"/>
      <c r="C31" s="508"/>
    </row>
    <row r="32" spans="1:3" ht="23.25" customHeight="1">
      <c r="A32" s="374" t="s">
        <v>259</v>
      </c>
      <c r="B32" s="375"/>
      <c r="C32" s="507">
        <v>155</v>
      </c>
    </row>
    <row r="33" spans="1:3" ht="23.25" customHeight="1">
      <c r="A33" s="371" t="s">
        <v>260</v>
      </c>
      <c r="B33" s="372">
        <f>SUM(B34:B39)</f>
        <v>687</v>
      </c>
      <c r="C33" s="506">
        <f>SUM(C34:C39)</f>
        <v>940</v>
      </c>
    </row>
    <row r="34" spans="1:3" ht="23.25" customHeight="1">
      <c r="A34" s="374" t="s">
        <v>243</v>
      </c>
      <c r="B34" s="375">
        <v>430</v>
      </c>
      <c r="C34" s="507">
        <v>590</v>
      </c>
    </row>
    <row r="35" spans="1:3" s="364" customFormat="1" ht="23.25" customHeight="1">
      <c r="A35" s="374" t="s">
        <v>261</v>
      </c>
      <c r="B35" s="375">
        <v>32</v>
      </c>
      <c r="C35" s="507">
        <v>29</v>
      </c>
    </row>
    <row r="36" spans="1:3" ht="23.25" customHeight="1">
      <c r="A36" s="374" t="s">
        <v>262</v>
      </c>
      <c r="B36" s="375"/>
      <c r="C36" s="508"/>
    </row>
    <row r="37" spans="1:3" ht="23.25" customHeight="1">
      <c r="A37" s="374" t="s">
        <v>263</v>
      </c>
      <c r="B37" s="375">
        <v>200</v>
      </c>
      <c r="C37" s="507">
        <v>284</v>
      </c>
    </row>
    <row r="38" spans="1:3" ht="23.25" customHeight="1">
      <c r="A38" s="374" t="s">
        <v>264</v>
      </c>
      <c r="B38" s="375"/>
      <c r="C38" s="507">
        <v>19</v>
      </c>
    </row>
    <row r="39" spans="1:3" ht="23.25" customHeight="1">
      <c r="A39" s="374" t="s">
        <v>265</v>
      </c>
      <c r="B39" s="375">
        <v>25</v>
      </c>
      <c r="C39" s="507">
        <v>18</v>
      </c>
    </row>
    <row r="40" spans="1:3" ht="23.25" customHeight="1">
      <c r="A40" s="371" t="s">
        <v>266</v>
      </c>
      <c r="B40" s="372">
        <f>SUM(B41:B45)</f>
        <v>2232</v>
      </c>
      <c r="C40" s="506">
        <f>SUM(C41:C45)</f>
        <v>2313</v>
      </c>
    </row>
    <row r="41" spans="1:3" s="364" customFormat="1" ht="23.25" customHeight="1">
      <c r="A41" s="374" t="s">
        <v>243</v>
      </c>
      <c r="B41" s="375">
        <v>2232</v>
      </c>
      <c r="C41" s="507">
        <v>2213</v>
      </c>
    </row>
    <row r="42" spans="1:3" ht="23.25" customHeight="1">
      <c r="A42" s="374" t="s">
        <v>244</v>
      </c>
      <c r="B42" s="375"/>
      <c r="C42" s="508"/>
    </row>
    <row r="43" spans="1:3" ht="23.25" customHeight="1">
      <c r="A43" s="374" t="s">
        <v>247</v>
      </c>
      <c r="B43" s="375"/>
      <c r="C43" s="508"/>
    </row>
    <row r="44" spans="1:3" ht="23.25" customHeight="1">
      <c r="A44" s="374" t="s">
        <v>267</v>
      </c>
      <c r="B44" s="375"/>
      <c r="C44" s="508"/>
    </row>
    <row r="45" spans="1:3" ht="23.25" customHeight="1">
      <c r="A45" s="374" t="s">
        <v>268</v>
      </c>
      <c r="B45" s="375"/>
      <c r="C45" s="507">
        <v>100</v>
      </c>
    </row>
    <row r="46" spans="1:3" ht="23.25" customHeight="1">
      <c r="A46" s="371" t="s">
        <v>269</v>
      </c>
      <c r="B46" s="372">
        <f>SUM(B47:B52)</f>
        <v>9600</v>
      </c>
      <c r="C46" s="506">
        <f>SUM(C47:C52)</f>
        <v>6408</v>
      </c>
    </row>
    <row r="47" spans="1:3" ht="23.25" customHeight="1">
      <c r="A47" s="374" t="s">
        <v>243</v>
      </c>
      <c r="B47" s="375"/>
      <c r="C47" s="507">
        <v>756</v>
      </c>
    </row>
    <row r="48" spans="1:3" ht="23.25" customHeight="1">
      <c r="A48" s="374" t="s">
        <v>244</v>
      </c>
      <c r="B48" s="375"/>
      <c r="C48" s="508"/>
    </row>
    <row r="49" spans="1:3" ht="23.25" customHeight="1">
      <c r="A49" s="374" t="s">
        <v>270</v>
      </c>
      <c r="B49" s="375"/>
      <c r="C49" s="508"/>
    </row>
    <row r="50" spans="1:3" s="364" customFormat="1" ht="23.25" customHeight="1">
      <c r="A50" s="374" t="s">
        <v>271</v>
      </c>
      <c r="B50" s="375"/>
      <c r="C50" s="508"/>
    </row>
    <row r="51" spans="1:3" ht="23.25" customHeight="1">
      <c r="A51" s="374" t="s">
        <v>272</v>
      </c>
      <c r="B51" s="375"/>
      <c r="C51" s="508"/>
    </row>
    <row r="52" spans="1:3" ht="23.25" customHeight="1">
      <c r="A52" s="374" t="s">
        <v>273</v>
      </c>
      <c r="B52" s="375">
        <v>9600</v>
      </c>
      <c r="C52" s="507">
        <v>5652</v>
      </c>
    </row>
    <row r="53" spans="1:3" ht="23.25" customHeight="1">
      <c r="A53" s="371" t="s">
        <v>274</v>
      </c>
      <c r="B53" s="372">
        <f>SUM(B54:B56)</f>
        <v>724</v>
      </c>
      <c r="C53" s="506">
        <f>SUM(C54:C56)</f>
        <v>847</v>
      </c>
    </row>
    <row r="54" spans="1:3" ht="23.25" customHeight="1">
      <c r="A54" s="374" t="s">
        <v>243</v>
      </c>
      <c r="B54" s="375">
        <v>490</v>
      </c>
      <c r="C54" s="507">
        <v>742</v>
      </c>
    </row>
    <row r="55" spans="1:3" ht="23.25" customHeight="1">
      <c r="A55" s="374" t="s">
        <v>275</v>
      </c>
      <c r="B55" s="375">
        <v>184</v>
      </c>
      <c r="C55" s="507">
        <v>55</v>
      </c>
    </row>
    <row r="56" spans="1:3" ht="23.25" customHeight="1">
      <c r="A56" s="374" t="s">
        <v>276</v>
      </c>
      <c r="B56" s="375">
        <v>50</v>
      </c>
      <c r="C56" s="507">
        <v>50</v>
      </c>
    </row>
    <row r="57" spans="1:3" ht="23.25" customHeight="1">
      <c r="A57" s="371" t="s">
        <v>277</v>
      </c>
      <c r="B57" s="372">
        <f>SUM(B58:B59)</f>
        <v>0</v>
      </c>
      <c r="C57" s="506">
        <f>SUM(C58:C59)</f>
        <v>0</v>
      </c>
    </row>
    <row r="58" spans="1:3" ht="23.25" customHeight="1">
      <c r="A58" s="374" t="s">
        <v>243</v>
      </c>
      <c r="B58" s="375"/>
      <c r="C58" s="508"/>
    </row>
    <row r="59" spans="1:3" ht="23.25" customHeight="1">
      <c r="A59" s="374" t="s">
        <v>278</v>
      </c>
      <c r="B59" s="375"/>
      <c r="C59" s="508"/>
    </row>
    <row r="60" spans="1:3" ht="23.25" customHeight="1">
      <c r="A60" s="371" t="s">
        <v>279</v>
      </c>
      <c r="B60" s="372">
        <f>SUM(B61:B62)</f>
        <v>2403</v>
      </c>
      <c r="C60" s="506">
        <f>SUM(C61:C62)</f>
        <v>3317</v>
      </c>
    </row>
    <row r="61" spans="1:3" s="364" customFormat="1" ht="23.25" customHeight="1">
      <c r="A61" s="374" t="s">
        <v>243</v>
      </c>
      <c r="B61" s="375">
        <v>2162</v>
      </c>
      <c r="C61" s="507">
        <v>3043</v>
      </c>
    </row>
    <row r="62" spans="1:3" ht="23.25" customHeight="1">
      <c r="A62" s="374" t="s">
        <v>244</v>
      </c>
      <c r="B62" s="375">
        <v>241</v>
      </c>
      <c r="C62" s="507">
        <v>274</v>
      </c>
    </row>
    <row r="63" spans="1:3" ht="23.25" customHeight="1">
      <c r="A63" s="371" t="s">
        <v>280</v>
      </c>
      <c r="B63" s="372">
        <f>SUM(B64:B65)</f>
        <v>179</v>
      </c>
      <c r="C63" s="506">
        <f>SUM(C64:C65)</f>
        <v>200</v>
      </c>
    </row>
    <row r="64" spans="1:3" s="364" customFormat="1" ht="23.25" customHeight="1">
      <c r="A64" s="379" t="s">
        <v>281</v>
      </c>
      <c r="B64" s="375">
        <v>139</v>
      </c>
      <c r="C64" s="507">
        <v>162</v>
      </c>
    </row>
    <row r="65" spans="1:3" ht="23.25" customHeight="1">
      <c r="A65" s="379" t="s">
        <v>282</v>
      </c>
      <c r="B65" s="375">
        <v>40</v>
      </c>
      <c r="C65" s="507">
        <v>38</v>
      </c>
    </row>
    <row r="66" spans="1:3" ht="23.25" customHeight="1">
      <c r="A66" s="371" t="s">
        <v>283</v>
      </c>
      <c r="B66" s="375"/>
      <c r="C66" s="506">
        <f>C67</f>
        <v>78</v>
      </c>
    </row>
    <row r="67" spans="1:3" ht="23.25" customHeight="1">
      <c r="A67" s="379" t="s">
        <v>284</v>
      </c>
      <c r="B67" s="375"/>
      <c r="C67" s="507">
        <v>78</v>
      </c>
    </row>
    <row r="68" spans="1:3" ht="23.25" customHeight="1">
      <c r="A68" s="371" t="s">
        <v>285</v>
      </c>
      <c r="B68" s="375"/>
      <c r="C68" s="506">
        <f>C69</f>
        <v>1</v>
      </c>
    </row>
    <row r="69" spans="1:3" ht="23.25" customHeight="1">
      <c r="A69" s="379" t="s">
        <v>286</v>
      </c>
      <c r="B69" s="375"/>
      <c r="C69" s="507">
        <v>1</v>
      </c>
    </row>
    <row r="70" spans="1:3" ht="23.25" customHeight="1">
      <c r="A70" s="371" t="s">
        <v>287</v>
      </c>
      <c r="B70" s="372">
        <f>SUM(B71:B75)</f>
        <v>0</v>
      </c>
      <c r="C70" s="506">
        <f>SUM(C71:C75)</f>
        <v>29</v>
      </c>
    </row>
    <row r="71" spans="1:3" ht="23.25" customHeight="1">
      <c r="A71" s="379" t="s">
        <v>281</v>
      </c>
      <c r="B71" s="375"/>
      <c r="C71" s="507">
        <v>29</v>
      </c>
    </row>
    <row r="72" spans="1:3" ht="23.25" customHeight="1">
      <c r="A72" s="379" t="s">
        <v>288</v>
      </c>
      <c r="B72" s="375"/>
      <c r="C72" s="508"/>
    </row>
    <row r="73" spans="1:3" s="364" customFormat="1" ht="23.25" customHeight="1">
      <c r="A73" s="379" t="s">
        <v>289</v>
      </c>
      <c r="B73" s="375"/>
      <c r="C73" s="508"/>
    </row>
    <row r="74" spans="1:3" ht="23.25" customHeight="1">
      <c r="A74" s="379" t="s">
        <v>290</v>
      </c>
      <c r="B74" s="375"/>
      <c r="C74" s="508"/>
    </row>
    <row r="75" spans="1:3" ht="23.25" customHeight="1">
      <c r="A75" s="379" t="s">
        <v>291</v>
      </c>
      <c r="B75" s="375"/>
      <c r="C75" s="508"/>
    </row>
    <row r="76" spans="1:3" s="364" customFormat="1" ht="23.25" customHeight="1">
      <c r="A76" s="371" t="s">
        <v>292</v>
      </c>
      <c r="B76" s="372">
        <f>SUM(B78)</f>
        <v>0</v>
      </c>
      <c r="C76" s="506">
        <f>SUM(C78)</f>
        <v>0</v>
      </c>
    </row>
    <row r="77" spans="1:3" ht="23.25" customHeight="1">
      <c r="A77" s="379" t="s">
        <v>281</v>
      </c>
      <c r="B77" s="375"/>
      <c r="C77" s="508"/>
    </row>
    <row r="78" spans="1:3" ht="23.25" customHeight="1">
      <c r="A78" s="374" t="s">
        <v>293</v>
      </c>
      <c r="B78" s="375"/>
      <c r="C78" s="508"/>
    </row>
    <row r="79" spans="1:3" ht="23.25" customHeight="1">
      <c r="A79" s="371" t="s">
        <v>294</v>
      </c>
      <c r="B79" s="372">
        <f>SUM(B80:B80)</f>
        <v>7</v>
      </c>
      <c r="C79" s="506">
        <f>SUM(C80:C80)</f>
        <v>6</v>
      </c>
    </row>
    <row r="80" spans="1:3" ht="23.25" customHeight="1">
      <c r="A80" s="374" t="s">
        <v>295</v>
      </c>
      <c r="B80" s="375">
        <v>7</v>
      </c>
      <c r="C80" s="507">
        <v>6</v>
      </c>
    </row>
    <row r="81" spans="1:3" ht="23.25" customHeight="1">
      <c r="A81" s="371" t="s">
        <v>296</v>
      </c>
      <c r="B81" s="372">
        <f>B82+B83</f>
        <v>270</v>
      </c>
      <c r="C81" s="506">
        <f>C82+C83</f>
        <v>336</v>
      </c>
    </row>
    <row r="82" spans="1:3" ht="23.25" customHeight="1">
      <c r="A82" s="379" t="s">
        <v>281</v>
      </c>
      <c r="B82" s="375">
        <v>255</v>
      </c>
      <c r="C82" s="507">
        <v>321</v>
      </c>
    </row>
    <row r="83" spans="1:3" ht="23.25" customHeight="1">
      <c r="A83" s="379" t="s">
        <v>297</v>
      </c>
      <c r="B83" s="375">
        <v>15</v>
      </c>
      <c r="C83" s="507">
        <v>15</v>
      </c>
    </row>
    <row r="84" spans="1:3" s="364" customFormat="1" ht="23.25" customHeight="1">
      <c r="A84" s="371" t="s">
        <v>298</v>
      </c>
      <c r="B84" s="372">
        <f>SUM(B85:B87)</f>
        <v>1951</v>
      </c>
      <c r="C84" s="506">
        <f>SUM(C85:C87)</f>
        <v>2179</v>
      </c>
    </row>
    <row r="85" spans="1:3" ht="23.25" customHeight="1">
      <c r="A85" s="379" t="s">
        <v>281</v>
      </c>
      <c r="B85" s="375">
        <v>1712</v>
      </c>
      <c r="C85" s="507">
        <v>1899</v>
      </c>
    </row>
    <row r="86" spans="1:3" ht="23.25" customHeight="1">
      <c r="A86" s="379" t="s">
        <v>299</v>
      </c>
      <c r="B86" s="375">
        <v>200</v>
      </c>
      <c r="C86" s="507">
        <v>220</v>
      </c>
    </row>
    <row r="87" spans="1:3" s="364" customFormat="1" ht="23.25" customHeight="1">
      <c r="A87" s="379" t="s">
        <v>300</v>
      </c>
      <c r="B87" s="375">
        <v>39</v>
      </c>
      <c r="C87" s="507">
        <v>60</v>
      </c>
    </row>
    <row r="88" spans="1:3" ht="23.25" customHeight="1">
      <c r="A88" s="371" t="s">
        <v>301</v>
      </c>
      <c r="B88" s="372">
        <f>SUM(B89:B92)</f>
        <v>4638</v>
      </c>
      <c r="C88" s="506">
        <f>SUM(C89:C92)</f>
        <v>6123</v>
      </c>
    </row>
    <row r="89" spans="1:3" ht="23.25" customHeight="1">
      <c r="A89" s="379" t="s">
        <v>281</v>
      </c>
      <c r="B89" s="375">
        <v>4272</v>
      </c>
      <c r="C89" s="507">
        <v>4578</v>
      </c>
    </row>
    <row r="90" spans="1:3" s="364" customFormat="1" ht="23.25" customHeight="1">
      <c r="A90" s="379" t="s">
        <v>299</v>
      </c>
      <c r="B90" s="380">
        <v>336</v>
      </c>
      <c r="C90" s="507">
        <v>1356</v>
      </c>
    </row>
    <row r="91" spans="1:3" ht="23.25" customHeight="1">
      <c r="A91" s="379" t="s">
        <v>302</v>
      </c>
      <c r="B91" s="375"/>
      <c r="C91" s="508"/>
    </row>
    <row r="92" spans="1:3" s="364" customFormat="1" ht="23.25" customHeight="1">
      <c r="A92" s="379" t="s">
        <v>303</v>
      </c>
      <c r="B92" s="375">
        <v>30</v>
      </c>
      <c r="C92" s="507">
        <v>189</v>
      </c>
    </row>
    <row r="93" spans="1:3" ht="23.25" customHeight="1">
      <c r="A93" s="371" t="s">
        <v>304</v>
      </c>
      <c r="B93" s="372">
        <f>SUM(B94:B96)</f>
        <v>5862</v>
      </c>
      <c r="C93" s="506">
        <f>SUM(C94:C96)</f>
        <v>6629</v>
      </c>
    </row>
    <row r="94" spans="1:3" ht="23.25" customHeight="1">
      <c r="A94" s="374" t="s">
        <v>243</v>
      </c>
      <c r="B94" s="375">
        <v>576</v>
      </c>
      <c r="C94" s="507">
        <v>886</v>
      </c>
    </row>
    <row r="95" spans="1:3" ht="23.25" customHeight="1">
      <c r="A95" s="374" t="s">
        <v>244</v>
      </c>
      <c r="B95" s="375">
        <v>4880</v>
      </c>
      <c r="C95" s="507">
        <v>5315</v>
      </c>
    </row>
    <row r="96" spans="1:3" s="364" customFormat="1" ht="23.25" customHeight="1">
      <c r="A96" s="379" t="s">
        <v>305</v>
      </c>
      <c r="B96" s="375">
        <v>406</v>
      </c>
      <c r="C96" s="507">
        <v>428</v>
      </c>
    </row>
    <row r="97" spans="1:3" ht="23.25" customHeight="1">
      <c r="A97" s="371" t="s">
        <v>306</v>
      </c>
      <c r="B97" s="372">
        <f>SUM(B98:B100)</f>
        <v>1932</v>
      </c>
      <c r="C97" s="506">
        <f>SUM(C98:C100)</f>
        <v>2693</v>
      </c>
    </row>
    <row r="98" spans="1:3" s="364" customFormat="1" ht="23.25" customHeight="1">
      <c r="A98" s="374" t="s">
        <v>243</v>
      </c>
      <c r="B98" s="375">
        <v>1800</v>
      </c>
      <c r="C98" s="507">
        <v>1995</v>
      </c>
    </row>
    <row r="99" spans="1:3" ht="23.25" customHeight="1">
      <c r="A99" s="374" t="s">
        <v>244</v>
      </c>
      <c r="B99" s="375"/>
      <c r="C99" s="507">
        <v>481</v>
      </c>
    </row>
    <row r="100" spans="1:3" ht="23.25" customHeight="1">
      <c r="A100" s="374" t="s">
        <v>307</v>
      </c>
      <c r="B100" s="375">
        <v>132</v>
      </c>
      <c r="C100" s="507">
        <v>217</v>
      </c>
    </row>
    <row r="101" spans="1:3" ht="23.25" customHeight="1">
      <c r="A101" s="371" t="s">
        <v>308</v>
      </c>
      <c r="B101" s="372">
        <f>SUM(B102:B104)</f>
        <v>258</v>
      </c>
      <c r="C101" s="506">
        <f>SUM(C102:C104)</f>
        <v>454</v>
      </c>
    </row>
    <row r="102" spans="1:3" ht="23.25" customHeight="1">
      <c r="A102" s="374" t="s">
        <v>243</v>
      </c>
      <c r="B102" s="375">
        <v>237</v>
      </c>
      <c r="C102" s="507">
        <v>392</v>
      </c>
    </row>
    <row r="103" spans="1:3" ht="23.25" customHeight="1">
      <c r="A103" s="374" t="s">
        <v>244</v>
      </c>
      <c r="B103" s="375">
        <v>18</v>
      </c>
      <c r="C103" s="507">
        <v>59</v>
      </c>
    </row>
    <row r="104" spans="1:3" s="364" customFormat="1" ht="23.25" customHeight="1">
      <c r="A104" s="374" t="s">
        <v>309</v>
      </c>
      <c r="B104" s="375">
        <v>3</v>
      </c>
      <c r="C104" s="508">
        <v>3</v>
      </c>
    </row>
    <row r="105" spans="1:3" ht="23.25" customHeight="1">
      <c r="A105" s="371" t="s">
        <v>310</v>
      </c>
      <c r="B105" s="372">
        <f>SUM(B106:B108)</f>
        <v>917</v>
      </c>
      <c r="C105" s="506">
        <f>SUM(C106:C108)</f>
        <v>1063</v>
      </c>
    </row>
    <row r="106" spans="1:3" ht="23.25" customHeight="1">
      <c r="A106" s="374" t="s">
        <v>243</v>
      </c>
      <c r="B106" s="375">
        <v>900</v>
      </c>
      <c r="C106" s="507">
        <v>1049</v>
      </c>
    </row>
    <row r="107" spans="1:3" ht="23.25" customHeight="1">
      <c r="A107" s="374" t="s">
        <v>244</v>
      </c>
      <c r="B107" s="375"/>
      <c r="C107" s="508"/>
    </row>
    <row r="108" spans="1:3" ht="23.25" customHeight="1">
      <c r="A108" s="374" t="s">
        <v>311</v>
      </c>
      <c r="B108" s="375">
        <v>17</v>
      </c>
      <c r="C108" s="507">
        <v>14</v>
      </c>
    </row>
    <row r="109" spans="1:3" s="364" customFormat="1" ht="23.25" customHeight="1">
      <c r="A109" s="371" t="s">
        <v>312</v>
      </c>
      <c r="B109" s="372">
        <f>SUM(B110:B118)</f>
        <v>6721</v>
      </c>
      <c r="C109" s="506">
        <f>SUM(C110:C118)</f>
        <v>8077</v>
      </c>
    </row>
    <row r="110" spans="1:3" ht="23.25" customHeight="1">
      <c r="A110" s="374" t="s">
        <v>243</v>
      </c>
      <c r="B110" s="375">
        <v>4490</v>
      </c>
      <c r="C110" s="507">
        <v>5842</v>
      </c>
    </row>
    <row r="111" spans="1:3" ht="23.25" customHeight="1">
      <c r="A111" s="374" t="s">
        <v>313</v>
      </c>
      <c r="B111" s="375">
        <v>30</v>
      </c>
      <c r="C111" s="507">
        <v>22</v>
      </c>
    </row>
    <row r="112" spans="1:3" s="364" customFormat="1" ht="23.25" customHeight="1">
      <c r="A112" s="374" t="s">
        <v>314</v>
      </c>
      <c r="B112" s="375">
        <v>60</v>
      </c>
      <c r="C112" s="507">
        <v>60</v>
      </c>
    </row>
    <row r="113" spans="1:3" ht="23.25" customHeight="1">
      <c r="A113" s="374" t="s">
        <v>272</v>
      </c>
      <c r="B113" s="375">
        <v>22</v>
      </c>
      <c r="C113" s="507">
        <v>22</v>
      </c>
    </row>
    <row r="114" spans="1:3" ht="23.25" customHeight="1">
      <c r="A114" s="374" t="s">
        <v>315</v>
      </c>
      <c r="B114" s="375">
        <v>33</v>
      </c>
      <c r="C114" s="507">
        <v>28</v>
      </c>
    </row>
    <row r="115" spans="1:3" ht="23.25" customHeight="1">
      <c r="A115" s="374" t="s">
        <v>316</v>
      </c>
      <c r="B115" s="375">
        <v>35</v>
      </c>
      <c r="C115" s="507">
        <v>35</v>
      </c>
    </row>
    <row r="116" spans="1:3" ht="23.25" customHeight="1">
      <c r="A116" s="374" t="s">
        <v>317</v>
      </c>
      <c r="B116" s="375">
        <v>956</v>
      </c>
      <c r="C116" s="507">
        <v>979</v>
      </c>
    </row>
    <row r="117" spans="1:3" ht="23.25" customHeight="1">
      <c r="A117" s="374" t="s">
        <v>247</v>
      </c>
      <c r="B117" s="375">
        <v>995</v>
      </c>
      <c r="C117" s="507">
        <v>965</v>
      </c>
    </row>
    <row r="118" spans="1:3" ht="23.25" customHeight="1">
      <c r="A118" s="374" t="s">
        <v>318</v>
      </c>
      <c r="B118" s="375">
        <v>100</v>
      </c>
      <c r="C118" s="507">
        <v>124</v>
      </c>
    </row>
    <row r="119" spans="1:3" ht="23.25" customHeight="1">
      <c r="A119" s="371" t="s">
        <v>319</v>
      </c>
      <c r="B119" s="372">
        <f>B120</f>
        <v>11020</v>
      </c>
      <c r="C119" s="506">
        <f>C120</f>
        <v>1139</v>
      </c>
    </row>
    <row r="120" spans="1:3" ht="23.25" customHeight="1">
      <c r="A120" s="374" t="s">
        <v>320</v>
      </c>
      <c r="B120" s="375">
        <v>11020</v>
      </c>
      <c r="C120" s="507">
        <v>1139</v>
      </c>
    </row>
    <row r="121" spans="1:3" ht="23.25" customHeight="1">
      <c r="A121" s="371" t="s">
        <v>321</v>
      </c>
      <c r="B121" s="372">
        <f>B122</f>
        <v>0</v>
      </c>
      <c r="C121" s="506">
        <f>C122</f>
        <v>253</v>
      </c>
    </row>
    <row r="122" spans="1:3" ht="23.25" customHeight="1">
      <c r="A122" s="371" t="s">
        <v>322</v>
      </c>
      <c r="B122" s="372">
        <f>B123</f>
        <v>0</v>
      </c>
      <c r="C122" s="506">
        <f>C123</f>
        <v>253</v>
      </c>
    </row>
    <row r="123" spans="1:3" s="364" customFormat="1" ht="23.25" customHeight="1">
      <c r="A123" s="374" t="s">
        <v>323</v>
      </c>
      <c r="B123" s="375"/>
      <c r="C123" s="507">
        <v>253</v>
      </c>
    </row>
    <row r="124" spans="1:3" s="364" customFormat="1" ht="23.25" customHeight="1">
      <c r="A124" s="371" t="s">
        <v>324</v>
      </c>
      <c r="B124" s="372">
        <f>B125+B128+B133+B138+B146</f>
        <v>15553</v>
      </c>
      <c r="C124" s="506">
        <f>C125+C128+C133+C138+C146</f>
        <v>15166</v>
      </c>
    </row>
    <row r="125" spans="1:3" s="364" customFormat="1" ht="23.25" customHeight="1">
      <c r="A125" s="371" t="s">
        <v>325</v>
      </c>
      <c r="B125" s="372">
        <f>SUM(B126:B127)</f>
        <v>616</v>
      </c>
      <c r="C125" s="506">
        <f>SUM(C126:C127)</f>
        <v>1487</v>
      </c>
    </row>
    <row r="126" spans="1:3" s="364" customFormat="1" ht="23.25" customHeight="1">
      <c r="A126" s="374" t="s">
        <v>244</v>
      </c>
      <c r="B126" s="375"/>
      <c r="C126" s="507">
        <v>421</v>
      </c>
    </row>
    <row r="127" spans="1:3" s="364" customFormat="1" ht="23.25" customHeight="1">
      <c r="A127" s="374" t="s">
        <v>326</v>
      </c>
      <c r="B127" s="375">
        <v>616</v>
      </c>
      <c r="C127" s="507">
        <v>1066</v>
      </c>
    </row>
    <row r="128" spans="1:3" ht="23.25" customHeight="1">
      <c r="A128" s="371" t="s">
        <v>327</v>
      </c>
      <c r="B128" s="372">
        <f>SUM(B129:B132)</f>
        <v>3051</v>
      </c>
      <c r="C128" s="506">
        <f>SUM(C129:C132)</f>
        <v>3759</v>
      </c>
    </row>
    <row r="129" spans="1:3" ht="23.25" customHeight="1">
      <c r="A129" s="374" t="s">
        <v>243</v>
      </c>
      <c r="B129" s="375">
        <v>2922</v>
      </c>
      <c r="C129" s="507">
        <v>3422</v>
      </c>
    </row>
    <row r="130" spans="1:3" s="364" customFormat="1" ht="23.25" customHeight="1">
      <c r="A130" s="374" t="s">
        <v>244</v>
      </c>
      <c r="B130" s="375"/>
      <c r="C130" s="507">
        <v>63</v>
      </c>
    </row>
    <row r="131" spans="1:3" ht="23.25" customHeight="1">
      <c r="A131" s="374" t="s">
        <v>328</v>
      </c>
      <c r="B131" s="375"/>
      <c r="C131" s="507">
        <v>63</v>
      </c>
    </row>
    <row r="132" spans="1:3" ht="23.25" customHeight="1">
      <c r="A132" s="374" t="s">
        <v>329</v>
      </c>
      <c r="B132" s="375">
        <v>129</v>
      </c>
      <c r="C132" s="507">
        <v>211</v>
      </c>
    </row>
    <row r="133" spans="1:3" s="364" customFormat="1" ht="23.25" customHeight="1">
      <c r="A133" s="371" t="s">
        <v>330</v>
      </c>
      <c r="B133" s="372">
        <f>SUM(B134:B137)</f>
        <v>10046</v>
      </c>
      <c r="C133" s="506">
        <f>SUM(C134:C137)</f>
        <v>7783</v>
      </c>
    </row>
    <row r="134" spans="1:3" ht="23.25" customHeight="1">
      <c r="A134" s="374" t="s">
        <v>243</v>
      </c>
      <c r="B134" s="375">
        <v>6900</v>
      </c>
      <c r="C134" s="507">
        <v>5293</v>
      </c>
    </row>
    <row r="135" spans="1:3" s="364" customFormat="1" ht="23.25" customHeight="1">
      <c r="A135" s="374" t="s">
        <v>244</v>
      </c>
      <c r="B135" s="375"/>
      <c r="C135" s="507">
        <v>108</v>
      </c>
    </row>
    <row r="136" spans="1:3" s="364" customFormat="1" ht="23.25" customHeight="1">
      <c r="A136" s="374" t="s">
        <v>331</v>
      </c>
      <c r="B136" s="375">
        <v>3146</v>
      </c>
      <c r="C136" s="507">
        <v>2382</v>
      </c>
    </row>
    <row r="137" spans="1:3" s="364" customFormat="1" ht="23.25" customHeight="1">
      <c r="A137" s="374" t="s">
        <v>332</v>
      </c>
      <c r="B137" s="375"/>
      <c r="C137" s="508"/>
    </row>
    <row r="138" spans="1:3" ht="23.25" customHeight="1">
      <c r="A138" s="371" t="s">
        <v>333</v>
      </c>
      <c r="B138" s="372">
        <f>SUM(B139:B145)</f>
        <v>1169</v>
      </c>
      <c r="C138" s="506">
        <f>SUM(C139:C145)</f>
        <v>1643</v>
      </c>
    </row>
    <row r="139" spans="1:3" s="364" customFormat="1" ht="23.25" customHeight="1">
      <c r="A139" s="374" t="s">
        <v>243</v>
      </c>
      <c r="B139" s="375">
        <v>1148</v>
      </c>
      <c r="C139" s="507">
        <v>1475</v>
      </c>
    </row>
    <row r="140" spans="1:3" s="364" customFormat="1" ht="23.25" customHeight="1">
      <c r="A140" s="374" t="s">
        <v>244</v>
      </c>
      <c r="B140" s="375">
        <v>21</v>
      </c>
      <c r="C140" s="507">
        <v>9</v>
      </c>
    </row>
    <row r="141" spans="1:3" s="364" customFormat="1" ht="23.25" customHeight="1">
      <c r="A141" s="374" t="s">
        <v>334</v>
      </c>
      <c r="B141" s="375"/>
      <c r="C141" s="507">
        <v>56</v>
      </c>
    </row>
    <row r="142" spans="1:3" ht="23.25" customHeight="1">
      <c r="A142" s="374" t="s">
        <v>335</v>
      </c>
      <c r="B142" s="375"/>
      <c r="C142" s="507">
        <v>2</v>
      </c>
    </row>
    <row r="143" spans="1:3" ht="23.25" customHeight="1">
      <c r="A143" s="374" t="s">
        <v>336</v>
      </c>
      <c r="B143" s="375">
        <v>0</v>
      </c>
      <c r="C143" s="507">
        <v>87</v>
      </c>
    </row>
    <row r="144" spans="1:3" ht="23.25" customHeight="1">
      <c r="A144" s="374" t="s">
        <v>337</v>
      </c>
      <c r="B144" s="375">
        <v>0</v>
      </c>
      <c r="C144" s="507">
        <v>14</v>
      </c>
    </row>
    <row r="145" spans="1:3" ht="23.25" customHeight="1">
      <c r="A145" s="374" t="s">
        <v>338</v>
      </c>
      <c r="B145" s="375"/>
      <c r="C145" s="508"/>
    </row>
    <row r="146" spans="1:3" ht="23.25" customHeight="1">
      <c r="A146" s="371" t="s">
        <v>339</v>
      </c>
      <c r="B146" s="372">
        <f>B147</f>
        <v>671</v>
      </c>
      <c r="C146" s="506">
        <f>C147</f>
        <v>494</v>
      </c>
    </row>
    <row r="147" spans="1:3" ht="23.25" customHeight="1">
      <c r="A147" s="374" t="s">
        <v>340</v>
      </c>
      <c r="B147" s="375">
        <v>671</v>
      </c>
      <c r="C147" s="507">
        <v>494</v>
      </c>
    </row>
    <row r="148" spans="1:3" ht="23.25" customHeight="1">
      <c r="A148" s="371" t="s">
        <v>341</v>
      </c>
      <c r="B148" s="372">
        <f>B149+B153+B159+B163+B165+B167+B169</f>
        <v>153212</v>
      </c>
      <c r="C148" s="506">
        <f>C149+C153+C159+C163+C165+C167+C169</f>
        <v>169323</v>
      </c>
    </row>
    <row r="149" spans="1:3" s="364" customFormat="1" ht="23.25" customHeight="1">
      <c r="A149" s="371" t="s">
        <v>342</v>
      </c>
      <c r="B149" s="372">
        <f>SUM(B150:B152)</f>
        <v>1485</v>
      </c>
      <c r="C149" s="506">
        <f>SUM(C150:C152)</f>
        <v>1529</v>
      </c>
    </row>
    <row r="150" spans="1:3" s="364" customFormat="1" ht="23.25" customHeight="1">
      <c r="A150" s="374" t="s">
        <v>243</v>
      </c>
      <c r="B150" s="375">
        <v>1450</v>
      </c>
      <c r="C150" s="507">
        <v>1494</v>
      </c>
    </row>
    <row r="151" spans="1:3" ht="23.25" customHeight="1">
      <c r="A151" s="374" t="s">
        <v>343</v>
      </c>
      <c r="B151" s="375"/>
      <c r="C151" s="508"/>
    </row>
    <row r="152" spans="1:3" ht="23.25" customHeight="1">
      <c r="A152" s="374" t="s">
        <v>344</v>
      </c>
      <c r="B152" s="375">
        <v>35</v>
      </c>
      <c r="C152" s="507">
        <v>35</v>
      </c>
    </row>
    <row r="153" spans="1:3" ht="23.25" customHeight="1">
      <c r="A153" s="371" t="s">
        <v>345</v>
      </c>
      <c r="B153" s="372">
        <f>SUM(B154:B158)</f>
        <v>127766</v>
      </c>
      <c r="C153" s="506">
        <f>SUM(C154:C158)</f>
        <v>139514</v>
      </c>
    </row>
    <row r="154" spans="1:3" ht="23.25" customHeight="1">
      <c r="A154" s="374" t="s">
        <v>346</v>
      </c>
      <c r="B154" s="375">
        <v>12292</v>
      </c>
      <c r="C154" s="507">
        <v>13142</v>
      </c>
    </row>
    <row r="155" spans="1:3" ht="23.25" customHeight="1">
      <c r="A155" s="374" t="s">
        <v>347</v>
      </c>
      <c r="B155" s="375">
        <v>40770</v>
      </c>
      <c r="C155" s="507">
        <v>38976</v>
      </c>
    </row>
    <row r="156" spans="1:3" ht="23.25" customHeight="1">
      <c r="A156" s="374" t="s">
        <v>348</v>
      </c>
      <c r="B156" s="375">
        <v>28978</v>
      </c>
      <c r="C156" s="507">
        <v>28161</v>
      </c>
    </row>
    <row r="157" spans="1:3" s="364" customFormat="1" ht="23.25" customHeight="1">
      <c r="A157" s="374" t="s">
        <v>349</v>
      </c>
      <c r="B157" s="375">
        <v>15059</v>
      </c>
      <c r="C157" s="507">
        <v>14763</v>
      </c>
    </row>
    <row r="158" spans="1:3" ht="23.25" customHeight="1">
      <c r="A158" s="374" t="s">
        <v>350</v>
      </c>
      <c r="B158" s="375">
        <v>30667</v>
      </c>
      <c r="C158" s="507">
        <v>44472</v>
      </c>
    </row>
    <row r="159" spans="1:3" ht="23.25" customHeight="1">
      <c r="A159" s="371" t="s">
        <v>351</v>
      </c>
      <c r="B159" s="372">
        <f>SUM(B160:B162)</f>
        <v>3465</v>
      </c>
      <c r="C159" s="506">
        <f>SUM(C160:C162)</f>
        <v>4224</v>
      </c>
    </row>
    <row r="160" spans="1:3" ht="23.25" customHeight="1">
      <c r="A160" s="374" t="s">
        <v>352</v>
      </c>
      <c r="B160" s="375">
        <v>3465</v>
      </c>
      <c r="C160" s="507">
        <v>4224</v>
      </c>
    </row>
    <row r="161" spans="1:3" ht="23.25" customHeight="1">
      <c r="A161" s="374" t="s">
        <v>353</v>
      </c>
      <c r="B161" s="375"/>
      <c r="C161" s="508"/>
    </row>
    <row r="162" spans="1:3" ht="23.25" customHeight="1">
      <c r="A162" s="374" t="s">
        <v>354</v>
      </c>
      <c r="B162" s="375"/>
      <c r="C162" s="508"/>
    </row>
    <row r="163" spans="1:3" s="364" customFormat="1" ht="23.25" customHeight="1">
      <c r="A163" s="371" t="s">
        <v>355</v>
      </c>
      <c r="B163" s="372">
        <f>B164</f>
        <v>693</v>
      </c>
      <c r="C163" s="506">
        <f>C164</f>
        <v>651</v>
      </c>
    </row>
    <row r="164" spans="1:3" ht="23.25" customHeight="1">
      <c r="A164" s="374" t="s">
        <v>356</v>
      </c>
      <c r="B164" s="375">
        <v>693</v>
      </c>
      <c r="C164" s="507">
        <v>651</v>
      </c>
    </row>
    <row r="165" spans="1:3" ht="23.25" customHeight="1">
      <c r="A165" s="371" t="s">
        <v>357</v>
      </c>
      <c r="B165" s="372">
        <v>42</v>
      </c>
      <c r="C165" s="506">
        <f>C166</f>
        <v>11</v>
      </c>
    </row>
    <row r="166" spans="1:3" ht="23.25" customHeight="1">
      <c r="A166" s="374" t="s">
        <v>358</v>
      </c>
      <c r="B166" s="375">
        <v>42</v>
      </c>
      <c r="C166" s="507">
        <v>11</v>
      </c>
    </row>
    <row r="167" spans="1:3" ht="23.25" customHeight="1">
      <c r="A167" s="371" t="s">
        <v>359</v>
      </c>
      <c r="B167" s="372">
        <f t="shared" ref="B167:B172" si="0">B168</f>
        <v>12880</v>
      </c>
      <c r="C167" s="506">
        <f t="shared" ref="C167:C172" si="1">C168</f>
        <v>15534</v>
      </c>
    </row>
    <row r="168" spans="1:3" ht="23.25" customHeight="1">
      <c r="A168" s="374" t="s">
        <v>360</v>
      </c>
      <c r="B168" s="375">
        <v>12880</v>
      </c>
      <c r="C168" s="507">
        <v>15534</v>
      </c>
    </row>
    <row r="169" spans="1:3" ht="23.25" customHeight="1">
      <c r="A169" s="371" t="s">
        <v>361</v>
      </c>
      <c r="B169" s="372">
        <f t="shared" si="0"/>
        <v>6881</v>
      </c>
      <c r="C169" s="506">
        <f t="shared" si="1"/>
        <v>7860</v>
      </c>
    </row>
    <row r="170" spans="1:3" ht="23.25" customHeight="1">
      <c r="A170" s="374" t="s">
        <v>362</v>
      </c>
      <c r="B170" s="375">
        <v>6881</v>
      </c>
      <c r="C170" s="507">
        <v>7860</v>
      </c>
    </row>
    <row r="171" spans="1:3" ht="23.25" customHeight="1">
      <c r="A171" s="371" t="s">
        <v>363</v>
      </c>
      <c r="B171" s="372">
        <f>B172+B174+B179+B183+B185</f>
        <v>56556</v>
      </c>
      <c r="C171" s="506">
        <f>C172+C174+C179+C183+C185+C177</f>
        <v>28154</v>
      </c>
    </row>
    <row r="172" spans="1:3" s="364" customFormat="1" ht="23.25" customHeight="1">
      <c r="A172" s="371" t="s">
        <v>364</v>
      </c>
      <c r="B172" s="372">
        <f t="shared" si="0"/>
        <v>332</v>
      </c>
      <c r="C172" s="506">
        <f t="shared" si="1"/>
        <v>475</v>
      </c>
    </row>
    <row r="173" spans="1:3" ht="23.25" customHeight="1">
      <c r="A173" s="374" t="s">
        <v>243</v>
      </c>
      <c r="B173" s="375">
        <v>332</v>
      </c>
      <c r="C173" s="507">
        <v>475</v>
      </c>
    </row>
    <row r="174" spans="1:3" s="364" customFormat="1" ht="23.25" customHeight="1">
      <c r="A174" s="371" t="s">
        <v>365</v>
      </c>
      <c r="B174" s="372">
        <f>B175</f>
        <v>6000</v>
      </c>
      <c r="C174" s="506">
        <f>C175+C176</f>
        <v>19434</v>
      </c>
    </row>
    <row r="175" spans="1:3" s="364" customFormat="1" ht="23.25" customHeight="1">
      <c r="A175" s="374" t="s">
        <v>366</v>
      </c>
      <c r="B175" s="375">
        <v>6000</v>
      </c>
      <c r="C175" s="507">
        <v>7974</v>
      </c>
    </row>
    <row r="176" spans="1:3" s="364" customFormat="1" ht="23.25" customHeight="1">
      <c r="A176" s="374" t="s">
        <v>367</v>
      </c>
      <c r="B176" s="375">
        <v>0</v>
      </c>
      <c r="C176" s="507">
        <v>11460</v>
      </c>
    </row>
    <row r="177" spans="1:3" s="364" customFormat="1" ht="23.25" customHeight="1">
      <c r="A177" s="371" t="s">
        <v>368</v>
      </c>
      <c r="B177" s="375"/>
      <c r="C177" s="506">
        <f>C178</f>
        <v>746</v>
      </c>
    </row>
    <row r="178" spans="1:3" s="364" customFormat="1" ht="23.25" customHeight="1">
      <c r="A178" s="374" t="s">
        <v>369</v>
      </c>
      <c r="B178" s="375"/>
      <c r="C178" s="507">
        <v>746</v>
      </c>
    </row>
    <row r="179" spans="1:3" ht="23.25" customHeight="1">
      <c r="A179" s="371" t="s">
        <v>370</v>
      </c>
      <c r="B179" s="372">
        <f>SUM(B180:B182)</f>
        <v>160</v>
      </c>
      <c r="C179" s="506">
        <f>SUM(C180:C182)</f>
        <v>251</v>
      </c>
    </row>
    <row r="180" spans="1:3" ht="23.25" customHeight="1">
      <c r="A180" s="374" t="s">
        <v>371</v>
      </c>
      <c r="B180" s="375">
        <v>160</v>
      </c>
      <c r="C180" s="507">
        <v>239</v>
      </c>
    </row>
    <row r="181" spans="1:3" s="364" customFormat="1" ht="23.25" customHeight="1">
      <c r="A181" s="374" t="s">
        <v>372</v>
      </c>
      <c r="B181" s="375"/>
      <c r="C181" s="507">
        <v>12</v>
      </c>
    </row>
    <row r="182" spans="1:3" ht="23.25" customHeight="1">
      <c r="A182" s="374" t="s">
        <v>373</v>
      </c>
      <c r="B182" s="375"/>
      <c r="C182" s="508"/>
    </row>
    <row r="183" spans="1:3" ht="23.25" customHeight="1">
      <c r="A183" s="371" t="s">
        <v>374</v>
      </c>
      <c r="B183" s="372">
        <f>B184</f>
        <v>0</v>
      </c>
      <c r="C183" s="506">
        <f>C184</f>
        <v>4108</v>
      </c>
    </row>
    <row r="184" spans="1:3" ht="23.25" customHeight="1">
      <c r="A184" s="374" t="s">
        <v>375</v>
      </c>
      <c r="B184" s="375"/>
      <c r="C184" s="507">
        <v>4108</v>
      </c>
    </row>
    <row r="185" spans="1:3" ht="23.25" customHeight="1">
      <c r="A185" s="371" t="s">
        <v>376</v>
      </c>
      <c r="B185" s="372">
        <f>B186+B187</f>
        <v>50064</v>
      </c>
      <c r="C185" s="506">
        <f>C186+C187</f>
        <v>3140</v>
      </c>
    </row>
    <row r="186" spans="1:3" ht="23.25" customHeight="1">
      <c r="A186" s="374" t="s">
        <v>377</v>
      </c>
      <c r="B186" s="375"/>
      <c r="C186" s="508"/>
    </row>
    <row r="187" spans="1:3" ht="23.25" customHeight="1">
      <c r="A187" s="374" t="s">
        <v>378</v>
      </c>
      <c r="B187" s="375">
        <v>50064</v>
      </c>
      <c r="C187" s="507">
        <v>3140</v>
      </c>
    </row>
    <row r="188" spans="1:3" ht="23.25" customHeight="1">
      <c r="A188" s="371" t="s">
        <v>379</v>
      </c>
      <c r="B188" s="372">
        <f>B189+B198+B201+B208+B212</f>
        <v>4338</v>
      </c>
      <c r="C188" s="506">
        <f>C189+C198+C201+C208+C212</f>
        <v>4711</v>
      </c>
    </row>
    <row r="189" spans="1:3" ht="23.25" customHeight="1">
      <c r="A189" s="371" t="s">
        <v>380</v>
      </c>
      <c r="B189" s="372">
        <f>SUM(B190:B197)</f>
        <v>1058</v>
      </c>
      <c r="C189" s="506">
        <f>SUM(C190:C197)</f>
        <v>1208</v>
      </c>
    </row>
    <row r="190" spans="1:3" s="364" customFormat="1" ht="23.25" customHeight="1">
      <c r="A190" s="374" t="s">
        <v>243</v>
      </c>
      <c r="B190" s="375"/>
      <c r="C190" s="507">
        <v>6</v>
      </c>
    </row>
    <row r="191" spans="1:3" s="364" customFormat="1" ht="23.25" customHeight="1">
      <c r="A191" s="377" t="s">
        <v>244</v>
      </c>
      <c r="B191" s="375"/>
      <c r="C191" s="508"/>
    </row>
    <row r="192" spans="1:3" s="364" customFormat="1" ht="23.25" customHeight="1">
      <c r="A192" s="374" t="s">
        <v>381</v>
      </c>
      <c r="B192" s="375">
        <v>375</v>
      </c>
      <c r="C192" s="507">
        <v>350</v>
      </c>
    </row>
    <row r="193" spans="1:3" s="364" customFormat="1" ht="23.25" customHeight="1">
      <c r="A193" s="374" t="s">
        <v>382</v>
      </c>
      <c r="B193" s="375"/>
      <c r="C193" s="508"/>
    </row>
    <row r="194" spans="1:3" s="364" customFormat="1" ht="23.25" customHeight="1">
      <c r="A194" s="374" t="s">
        <v>383</v>
      </c>
      <c r="B194" s="375">
        <v>483</v>
      </c>
      <c r="C194" s="507">
        <v>478</v>
      </c>
    </row>
    <row r="195" spans="1:3" s="364" customFormat="1" ht="23.25" customHeight="1">
      <c r="A195" s="374" t="s">
        <v>384</v>
      </c>
      <c r="B195" s="375"/>
      <c r="C195" s="507">
        <v>70</v>
      </c>
    </row>
    <row r="196" spans="1:3" ht="23.25" customHeight="1">
      <c r="A196" s="374" t="s">
        <v>385</v>
      </c>
      <c r="B196" s="375">
        <v>200</v>
      </c>
      <c r="C196" s="507">
        <v>294</v>
      </c>
    </row>
    <row r="197" spans="1:3" ht="23.25" customHeight="1">
      <c r="A197" s="374" t="s">
        <v>386</v>
      </c>
      <c r="B197" s="375"/>
      <c r="C197" s="507">
        <v>10</v>
      </c>
    </row>
    <row r="198" spans="1:3" ht="23.25" customHeight="1">
      <c r="A198" s="371" t="s">
        <v>387</v>
      </c>
      <c r="B198" s="372">
        <f>B199</f>
        <v>346</v>
      </c>
      <c r="C198" s="506">
        <f>C199+C200</f>
        <v>456</v>
      </c>
    </row>
    <row r="199" spans="1:3" ht="23.25" customHeight="1">
      <c r="A199" s="374" t="s">
        <v>388</v>
      </c>
      <c r="B199" s="375">
        <v>346</v>
      </c>
      <c r="C199" s="507">
        <v>311</v>
      </c>
    </row>
    <row r="200" spans="1:3" s="364" customFormat="1" ht="23.25" customHeight="1">
      <c r="A200" s="374" t="s">
        <v>389</v>
      </c>
      <c r="B200" s="375"/>
      <c r="C200" s="507">
        <v>145</v>
      </c>
    </row>
    <row r="201" spans="1:3" s="364" customFormat="1" ht="23.25" customHeight="1">
      <c r="A201" s="371" t="s">
        <v>390</v>
      </c>
      <c r="B201" s="372">
        <f>SUM(B202:B206)</f>
        <v>430</v>
      </c>
      <c r="C201" s="506">
        <f>SUM(C202:C207)</f>
        <v>592</v>
      </c>
    </row>
    <row r="202" spans="1:3" ht="23.25" customHeight="1">
      <c r="A202" s="374" t="s">
        <v>243</v>
      </c>
      <c r="B202" s="375">
        <v>228</v>
      </c>
      <c r="C202" s="507">
        <v>378</v>
      </c>
    </row>
    <row r="203" spans="1:3" ht="23.25" customHeight="1">
      <c r="A203" s="374" t="s">
        <v>391</v>
      </c>
      <c r="B203" s="375"/>
      <c r="C203" s="508"/>
    </row>
    <row r="204" spans="1:3" s="364" customFormat="1" ht="23.25" customHeight="1">
      <c r="A204" s="374" t="s">
        <v>392</v>
      </c>
      <c r="B204" s="375">
        <v>2</v>
      </c>
      <c r="C204" s="508"/>
    </row>
    <row r="205" spans="1:3" ht="23.25" customHeight="1">
      <c r="A205" s="374" t="s">
        <v>393</v>
      </c>
      <c r="B205" s="375">
        <v>110</v>
      </c>
      <c r="C205" s="507">
        <v>82</v>
      </c>
    </row>
    <row r="206" spans="1:3" s="364" customFormat="1" ht="23.25" customHeight="1">
      <c r="A206" s="374" t="s">
        <v>394</v>
      </c>
      <c r="B206" s="375">
        <v>90</v>
      </c>
      <c r="C206" s="507">
        <v>130</v>
      </c>
    </row>
    <row r="207" spans="1:3" s="364" customFormat="1" ht="23.25" customHeight="1">
      <c r="A207" s="374" t="s">
        <v>392</v>
      </c>
      <c r="B207" s="375"/>
      <c r="C207" s="507">
        <v>2</v>
      </c>
    </row>
    <row r="208" spans="1:3" s="364" customFormat="1" ht="23.25" customHeight="1">
      <c r="A208" s="371" t="s">
        <v>395</v>
      </c>
      <c r="B208" s="372">
        <f>SUM(B209:B211)</f>
        <v>2504</v>
      </c>
      <c r="C208" s="506">
        <f>SUM(C209:C211)</f>
        <v>2303</v>
      </c>
    </row>
    <row r="209" spans="1:3" ht="23.25" customHeight="1">
      <c r="A209" s="374" t="s">
        <v>243</v>
      </c>
      <c r="B209" s="375">
        <v>1852</v>
      </c>
      <c r="C209" s="507">
        <v>1857</v>
      </c>
    </row>
    <row r="210" spans="1:3" s="364" customFormat="1" ht="23.25" customHeight="1">
      <c r="A210" s="374" t="s">
        <v>396</v>
      </c>
      <c r="B210" s="375">
        <v>652</v>
      </c>
      <c r="C210" s="507">
        <v>446</v>
      </c>
    </row>
    <row r="211" spans="1:3" ht="23.25" customHeight="1">
      <c r="A211" s="374" t="s">
        <v>397</v>
      </c>
      <c r="B211" s="375"/>
      <c r="C211" s="508"/>
    </row>
    <row r="212" spans="1:3" s="364" customFormat="1" ht="23.25" customHeight="1">
      <c r="A212" s="371" t="s">
        <v>398</v>
      </c>
      <c r="B212" s="372">
        <f>SUM(B213:B215)</f>
        <v>0</v>
      </c>
      <c r="C212" s="506">
        <f>SUM(C213:C215)</f>
        <v>152</v>
      </c>
    </row>
    <row r="213" spans="1:3" s="364" customFormat="1" ht="23.25" customHeight="1">
      <c r="A213" s="374" t="s">
        <v>399</v>
      </c>
      <c r="B213" s="375"/>
      <c r="C213" s="507">
        <v>6</v>
      </c>
    </row>
    <row r="214" spans="1:3" ht="23.25" customHeight="1">
      <c r="A214" s="374" t="s">
        <v>400</v>
      </c>
      <c r="B214" s="375"/>
      <c r="C214" s="508"/>
    </row>
    <row r="215" spans="1:3" s="364" customFormat="1" ht="23.25" customHeight="1">
      <c r="A215" s="374" t="s">
        <v>401</v>
      </c>
      <c r="B215" s="375"/>
      <c r="C215" s="507">
        <v>146</v>
      </c>
    </row>
    <row r="216" spans="1:3" s="364" customFormat="1" ht="23.25" customHeight="1">
      <c r="A216" s="371" t="s">
        <v>402</v>
      </c>
      <c r="B216" s="372">
        <f>B217+B223+B229+B232+B239+B244+B252+B257+B263+B269+B271+B274+B277+B279+B282+B293+B285+B287</f>
        <v>89035</v>
      </c>
      <c r="C216" s="506">
        <f>C217+C223+C229+C232+C239+C244+C252+C257+C263+C269+C271+C274+C277+C279+C282+C293+C285+C287+C291</f>
        <v>96029</v>
      </c>
    </row>
    <row r="217" spans="1:3" ht="23.25" customHeight="1">
      <c r="A217" s="371" t="s">
        <v>403</v>
      </c>
      <c r="B217" s="372">
        <f>SUM(B218:B222)</f>
        <v>2137</v>
      </c>
      <c r="C217" s="506">
        <f>SUM(C218:C222)</f>
        <v>4824</v>
      </c>
    </row>
    <row r="218" spans="1:3" ht="23.25" customHeight="1">
      <c r="A218" s="374" t="s">
        <v>243</v>
      </c>
      <c r="B218" s="375">
        <v>1676</v>
      </c>
      <c r="C218" s="507">
        <v>2216</v>
      </c>
    </row>
    <row r="219" spans="1:3" s="364" customFormat="1" ht="23.25" customHeight="1">
      <c r="A219" s="374" t="s">
        <v>404</v>
      </c>
      <c r="B219" s="375"/>
      <c r="C219" s="507"/>
    </row>
    <row r="220" spans="1:3" ht="23.25" customHeight="1">
      <c r="A220" s="374" t="s">
        <v>244</v>
      </c>
      <c r="B220" s="375">
        <v>372</v>
      </c>
      <c r="C220" s="507">
        <v>275</v>
      </c>
    </row>
    <row r="221" spans="1:3" ht="23.25" customHeight="1">
      <c r="A221" s="374" t="s">
        <v>405</v>
      </c>
      <c r="B221" s="375"/>
      <c r="C221" s="507">
        <v>2</v>
      </c>
    </row>
    <row r="222" spans="1:3" ht="23.25" customHeight="1">
      <c r="A222" s="374" t="s">
        <v>406</v>
      </c>
      <c r="B222" s="375">
        <v>89</v>
      </c>
      <c r="C222" s="507">
        <v>2331</v>
      </c>
    </row>
    <row r="223" spans="1:3" ht="23.25" customHeight="1">
      <c r="A223" s="371" t="s">
        <v>407</v>
      </c>
      <c r="B223" s="372">
        <f>SUM(B224:B228)</f>
        <v>7035</v>
      </c>
      <c r="C223" s="506">
        <f>SUM(C224:C228)</f>
        <v>4970</v>
      </c>
    </row>
    <row r="224" spans="1:3" s="364" customFormat="1" ht="23.25" customHeight="1">
      <c r="A224" s="374" t="s">
        <v>243</v>
      </c>
      <c r="B224" s="375">
        <v>519</v>
      </c>
      <c r="C224" s="507">
        <v>690</v>
      </c>
    </row>
    <row r="225" spans="1:3" ht="23.25" customHeight="1">
      <c r="A225" s="374" t="s">
        <v>408</v>
      </c>
      <c r="B225" s="375"/>
      <c r="C225" s="508"/>
    </row>
    <row r="226" spans="1:3" s="364" customFormat="1" ht="23.25" customHeight="1">
      <c r="A226" s="374" t="s">
        <v>409</v>
      </c>
      <c r="B226" s="375">
        <v>49</v>
      </c>
      <c r="C226" s="507">
        <v>7</v>
      </c>
    </row>
    <row r="227" spans="1:3" ht="23.25" customHeight="1">
      <c r="A227" s="374" t="s">
        <v>410</v>
      </c>
      <c r="B227" s="375">
        <v>6304</v>
      </c>
      <c r="C227" s="507">
        <v>4116</v>
      </c>
    </row>
    <row r="228" spans="1:3" ht="23.25" customHeight="1">
      <c r="A228" s="374" t="s">
        <v>411</v>
      </c>
      <c r="B228" s="375">
        <v>163</v>
      </c>
      <c r="C228" s="507">
        <v>157</v>
      </c>
    </row>
    <row r="229" spans="1:3" ht="23.25" customHeight="1">
      <c r="A229" s="371" t="s">
        <v>412</v>
      </c>
      <c r="B229" s="372">
        <f>SUM(B230:B231)</f>
        <v>0</v>
      </c>
      <c r="C229" s="506">
        <f>SUM(C230:C231)</f>
        <v>0</v>
      </c>
    </row>
    <row r="230" spans="1:3" ht="23.25" customHeight="1">
      <c r="A230" s="374" t="s">
        <v>413</v>
      </c>
      <c r="B230" s="375"/>
      <c r="C230" s="508"/>
    </row>
    <row r="231" spans="1:3" s="364" customFormat="1" ht="23.25" customHeight="1">
      <c r="A231" s="374" t="s">
        <v>414</v>
      </c>
      <c r="B231" s="375"/>
      <c r="C231" s="508"/>
    </row>
    <row r="232" spans="1:3" ht="23.25" customHeight="1">
      <c r="A232" s="371" t="s">
        <v>415</v>
      </c>
      <c r="B232" s="372">
        <f>SUM(B233:B238)</f>
        <v>55015</v>
      </c>
      <c r="C232" s="506">
        <f>SUM(C233:C238)</f>
        <v>51515</v>
      </c>
    </row>
    <row r="233" spans="1:3" s="364" customFormat="1" ht="23.25" customHeight="1">
      <c r="A233" s="374" t="s">
        <v>416</v>
      </c>
      <c r="B233" s="375">
        <v>4716</v>
      </c>
      <c r="C233" s="507">
        <v>4785</v>
      </c>
    </row>
    <row r="234" spans="1:3" s="364" customFormat="1" ht="23.25" customHeight="1">
      <c r="A234" s="374" t="s">
        <v>417</v>
      </c>
      <c r="B234" s="375">
        <v>3508</v>
      </c>
      <c r="C234" s="507">
        <v>3376</v>
      </c>
    </row>
    <row r="235" spans="1:3" s="364" customFormat="1" ht="23.25" customHeight="1">
      <c r="A235" s="374" t="s">
        <v>418</v>
      </c>
      <c r="B235" s="375">
        <v>14727</v>
      </c>
      <c r="C235" s="507">
        <v>15102</v>
      </c>
    </row>
    <row r="236" spans="1:3" ht="23.25" customHeight="1">
      <c r="A236" s="374" t="s">
        <v>419</v>
      </c>
      <c r="B236" s="375">
        <v>8647</v>
      </c>
      <c r="C236" s="507">
        <v>8975</v>
      </c>
    </row>
    <row r="237" spans="1:3" ht="23.25" customHeight="1">
      <c r="A237" s="374" t="s">
        <v>420</v>
      </c>
      <c r="B237" s="375">
        <v>23200</v>
      </c>
      <c r="C237" s="507">
        <v>18000</v>
      </c>
    </row>
    <row r="238" spans="1:3" ht="23.25" customHeight="1">
      <c r="A238" s="374" t="s">
        <v>421</v>
      </c>
      <c r="B238" s="375">
        <v>217</v>
      </c>
      <c r="C238" s="507">
        <v>1277</v>
      </c>
    </row>
    <row r="239" spans="1:3" ht="23.25" customHeight="1">
      <c r="A239" s="371" t="s">
        <v>422</v>
      </c>
      <c r="B239" s="372">
        <f>SUM(B240:B243)</f>
        <v>1750</v>
      </c>
      <c r="C239" s="506">
        <f>SUM(C240:C243)</f>
        <v>2314</v>
      </c>
    </row>
    <row r="240" spans="1:3" ht="23.25" customHeight="1">
      <c r="A240" s="374" t="s">
        <v>423</v>
      </c>
      <c r="B240" s="375"/>
      <c r="C240" s="508"/>
    </row>
    <row r="241" spans="1:3" ht="23.25" customHeight="1">
      <c r="A241" s="374" t="s">
        <v>424</v>
      </c>
      <c r="B241" s="375">
        <v>177</v>
      </c>
      <c r="C241" s="507">
        <v>18</v>
      </c>
    </row>
    <row r="242" spans="1:3" ht="23.25" customHeight="1">
      <c r="A242" s="374" t="s">
        <v>425</v>
      </c>
      <c r="B242" s="375">
        <v>1358</v>
      </c>
      <c r="C242" s="507">
        <v>1335</v>
      </c>
    </row>
    <row r="243" spans="1:3" ht="23.25" customHeight="1">
      <c r="A243" s="374" t="s">
        <v>426</v>
      </c>
      <c r="B243" s="375">
        <v>215</v>
      </c>
      <c r="C243" s="507">
        <v>961</v>
      </c>
    </row>
    <row r="244" spans="1:3" s="364" customFormat="1" ht="23.25" customHeight="1">
      <c r="A244" s="371" t="s">
        <v>427</v>
      </c>
      <c r="B244" s="372">
        <f>SUM(B245:B251)</f>
        <v>1410</v>
      </c>
      <c r="C244" s="506">
        <f>SUM(C245:C251)</f>
        <v>4011</v>
      </c>
    </row>
    <row r="245" spans="1:3" ht="23.25" customHeight="1">
      <c r="A245" s="374" t="s">
        <v>428</v>
      </c>
      <c r="B245" s="375">
        <v>50</v>
      </c>
      <c r="C245" s="507">
        <v>667</v>
      </c>
    </row>
    <row r="246" spans="1:3" ht="23.25" customHeight="1">
      <c r="A246" s="374" t="s">
        <v>429</v>
      </c>
      <c r="B246" s="375"/>
      <c r="C246" s="507">
        <v>1046</v>
      </c>
    </row>
    <row r="247" spans="1:3" ht="23.25" customHeight="1">
      <c r="A247" s="374" t="s">
        <v>430</v>
      </c>
      <c r="B247" s="375">
        <v>374</v>
      </c>
      <c r="C247" s="507">
        <v>507</v>
      </c>
    </row>
    <row r="248" spans="1:3" customFormat="1" ht="23.25" customHeight="1">
      <c r="A248" s="374" t="s">
        <v>431</v>
      </c>
      <c r="B248" s="375"/>
      <c r="C248" s="507">
        <v>38</v>
      </c>
    </row>
    <row r="249" spans="1:3" s="364" customFormat="1" ht="23.25" customHeight="1">
      <c r="A249" s="374" t="s">
        <v>432</v>
      </c>
      <c r="B249" s="375">
        <v>627</v>
      </c>
      <c r="C249" s="507">
        <v>1073</v>
      </c>
    </row>
    <row r="250" spans="1:3" ht="23.25" customHeight="1">
      <c r="A250" s="374" t="s">
        <v>433</v>
      </c>
      <c r="B250" s="375">
        <v>234</v>
      </c>
      <c r="C250" s="507">
        <v>314</v>
      </c>
    </row>
    <row r="251" spans="1:3" ht="23.25" customHeight="1">
      <c r="A251" s="374" t="s">
        <v>434</v>
      </c>
      <c r="B251" s="375">
        <v>125</v>
      </c>
      <c r="C251" s="507">
        <v>366</v>
      </c>
    </row>
    <row r="252" spans="1:3" ht="23.25" customHeight="1">
      <c r="A252" s="371" t="s">
        <v>435</v>
      </c>
      <c r="B252" s="372">
        <f>SUM(B253:B255)</f>
        <v>8376</v>
      </c>
      <c r="C252" s="506">
        <f>SUM(C253:C256)</f>
        <v>8252</v>
      </c>
    </row>
    <row r="253" spans="1:3" ht="23.25" customHeight="1">
      <c r="A253" s="374" t="s">
        <v>436</v>
      </c>
      <c r="B253" s="375">
        <v>8376</v>
      </c>
      <c r="C253" s="507">
        <v>8011</v>
      </c>
    </row>
    <row r="254" spans="1:3" ht="23.25" customHeight="1">
      <c r="A254" s="374" t="s">
        <v>437</v>
      </c>
      <c r="B254" s="375"/>
      <c r="C254" s="507">
        <v>174</v>
      </c>
    </row>
    <row r="255" spans="1:3" s="364" customFormat="1" ht="23.25" customHeight="1">
      <c r="A255" s="374" t="s">
        <v>438</v>
      </c>
      <c r="B255" s="375"/>
      <c r="C255" s="507">
        <v>9</v>
      </c>
    </row>
    <row r="256" spans="1:3" s="364" customFormat="1" ht="23.25" customHeight="1">
      <c r="A256" s="374" t="s">
        <v>439</v>
      </c>
      <c r="B256" s="375"/>
      <c r="C256" s="507">
        <v>58</v>
      </c>
    </row>
    <row r="257" spans="1:3" ht="23.25" customHeight="1">
      <c r="A257" s="371" t="s">
        <v>440</v>
      </c>
      <c r="B257" s="372">
        <f>SUM(B258:B262)</f>
        <v>817</v>
      </c>
      <c r="C257" s="506">
        <f>SUM(C258:C262)</f>
        <v>2861</v>
      </c>
    </row>
    <row r="258" spans="1:3" ht="23.25" customHeight="1">
      <c r="A258" s="374" t="s">
        <v>441</v>
      </c>
      <c r="B258" s="375">
        <v>80</v>
      </c>
      <c r="C258" s="507">
        <v>96</v>
      </c>
    </row>
    <row r="259" spans="1:3" s="364" customFormat="1" ht="23.25" customHeight="1">
      <c r="A259" s="374" t="s">
        <v>442</v>
      </c>
      <c r="B259" s="375">
        <v>729</v>
      </c>
      <c r="C259" s="507">
        <v>300</v>
      </c>
    </row>
    <row r="260" spans="1:3" ht="23.25" customHeight="1">
      <c r="A260" s="374" t="s">
        <v>443</v>
      </c>
      <c r="B260" s="375">
        <v>8</v>
      </c>
      <c r="C260" s="507">
        <v>1901</v>
      </c>
    </row>
    <row r="261" spans="1:3" ht="23.25" customHeight="1">
      <c r="A261" s="374" t="s">
        <v>444</v>
      </c>
      <c r="B261" s="375"/>
      <c r="C261" s="507">
        <v>564</v>
      </c>
    </row>
    <row r="262" spans="1:3" ht="23.25" customHeight="1">
      <c r="A262" s="374" t="s">
        <v>445</v>
      </c>
      <c r="B262" s="375"/>
      <c r="C262" s="508"/>
    </row>
    <row r="263" spans="1:3" ht="23.25" customHeight="1">
      <c r="A263" s="371" t="s">
        <v>446</v>
      </c>
      <c r="B263" s="372">
        <f>SUM(B264:B268)</f>
        <v>882</v>
      </c>
      <c r="C263" s="506">
        <f>SUM(C264:C268)</f>
        <v>3006</v>
      </c>
    </row>
    <row r="264" spans="1:3" s="364" customFormat="1" ht="23.25" customHeight="1">
      <c r="A264" s="374" t="s">
        <v>243</v>
      </c>
      <c r="B264" s="375">
        <v>246</v>
      </c>
      <c r="C264" s="507">
        <v>264</v>
      </c>
    </row>
    <row r="265" spans="1:3" s="364" customFormat="1" ht="23.25" customHeight="1">
      <c r="A265" s="374" t="s">
        <v>447</v>
      </c>
      <c r="B265" s="375"/>
      <c r="C265" s="507">
        <v>26</v>
      </c>
    </row>
    <row r="266" spans="1:3" s="364" customFormat="1" ht="23.25" customHeight="1">
      <c r="A266" s="374" t="s">
        <v>448</v>
      </c>
      <c r="B266" s="375"/>
      <c r="C266" s="507">
        <v>12</v>
      </c>
    </row>
    <row r="267" spans="1:3" s="364" customFormat="1" ht="23.25" customHeight="1">
      <c r="A267" s="374" t="s">
        <v>449</v>
      </c>
      <c r="B267" s="375">
        <v>636</v>
      </c>
      <c r="C267" s="507">
        <v>1054</v>
      </c>
    </row>
    <row r="268" spans="1:3" ht="23.25" customHeight="1">
      <c r="A268" s="374" t="s">
        <v>450</v>
      </c>
      <c r="B268" s="375"/>
      <c r="C268" s="507">
        <v>1650</v>
      </c>
    </row>
    <row r="269" spans="1:3" ht="23.25" customHeight="1">
      <c r="A269" s="371" t="s">
        <v>451</v>
      </c>
      <c r="B269" s="372">
        <f>SUM(B270:B270)</f>
        <v>29</v>
      </c>
      <c r="C269" s="506">
        <f>SUM(C270:C270)</f>
        <v>0</v>
      </c>
    </row>
    <row r="270" spans="1:3" ht="23.25" customHeight="1">
      <c r="A270" s="374" t="s">
        <v>452</v>
      </c>
      <c r="B270" s="375">
        <v>29</v>
      </c>
      <c r="C270" s="508"/>
    </row>
    <row r="271" spans="1:3" ht="23.25" customHeight="1">
      <c r="A271" s="371" t="s">
        <v>453</v>
      </c>
      <c r="B271" s="372">
        <f>SUM(B272:B273)</f>
        <v>103</v>
      </c>
      <c r="C271" s="506">
        <f>SUM(C272:C273)</f>
        <v>127</v>
      </c>
    </row>
    <row r="272" spans="1:3" ht="23.25" customHeight="1">
      <c r="A272" s="374" t="s">
        <v>243</v>
      </c>
      <c r="B272" s="375">
        <v>103</v>
      </c>
      <c r="C272" s="507">
        <v>127</v>
      </c>
    </row>
    <row r="273" spans="1:3" ht="23.25" customHeight="1">
      <c r="A273" s="374" t="s">
        <v>454</v>
      </c>
      <c r="B273" s="375"/>
      <c r="C273" s="508"/>
    </row>
    <row r="274" spans="1:3" s="364" customFormat="1" ht="23.25" customHeight="1">
      <c r="A274" s="371" t="s">
        <v>455</v>
      </c>
      <c r="B274" s="372">
        <f>SUM(B275:B276)</f>
        <v>1400</v>
      </c>
      <c r="C274" s="506">
        <f>SUM(C275:C276)</f>
        <v>2146</v>
      </c>
    </row>
    <row r="275" spans="1:3" ht="23.25" customHeight="1">
      <c r="A275" s="374" t="s">
        <v>456</v>
      </c>
      <c r="B275" s="375">
        <v>311</v>
      </c>
      <c r="C275" s="507">
        <v>409</v>
      </c>
    </row>
    <row r="276" spans="1:3" ht="23.25" customHeight="1">
      <c r="A276" s="374" t="s">
        <v>457</v>
      </c>
      <c r="B276" s="375">
        <v>1089</v>
      </c>
      <c r="C276" s="507">
        <v>1737</v>
      </c>
    </row>
    <row r="277" spans="1:3" ht="23.25" customHeight="1">
      <c r="A277" s="371" t="s">
        <v>458</v>
      </c>
      <c r="B277" s="372">
        <f>B278</f>
        <v>280</v>
      </c>
      <c r="C277" s="506">
        <f>C278</f>
        <v>209</v>
      </c>
    </row>
    <row r="278" spans="1:3" ht="23.25" customHeight="1">
      <c r="A278" s="374" t="s">
        <v>459</v>
      </c>
      <c r="B278" s="375">
        <v>280</v>
      </c>
      <c r="C278" s="507">
        <v>209</v>
      </c>
    </row>
    <row r="279" spans="1:3" ht="23.25" customHeight="1">
      <c r="A279" s="371" t="s">
        <v>460</v>
      </c>
      <c r="B279" s="372">
        <f>SUM(B280:B281)</f>
        <v>453</v>
      </c>
      <c r="C279" s="506">
        <f>SUM(C280:C281)</f>
        <v>397</v>
      </c>
    </row>
    <row r="280" spans="1:3" ht="23.25" customHeight="1">
      <c r="A280" s="374" t="s">
        <v>461</v>
      </c>
      <c r="B280" s="375"/>
      <c r="C280" s="508"/>
    </row>
    <row r="281" spans="1:3" ht="23.25" customHeight="1">
      <c r="A281" s="374" t="s">
        <v>462</v>
      </c>
      <c r="B281" s="375">
        <v>453</v>
      </c>
      <c r="C281" s="507">
        <v>397</v>
      </c>
    </row>
    <row r="282" spans="1:3" ht="23.25" customHeight="1">
      <c r="A282" s="371" t="s">
        <v>463</v>
      </c>
      <c r="B282" s="372">
        <f>B284</f>
        <v>109</v>
      </c>
      <c r="C282" s="506">
        <f>C283+C284</f>
        <v>25</v>
      </c>
    </row>
    <row r="283" spans="1:3" customFormat="1" ht="23.25" customHeight="1">
      <c r="A283" s="374" t="s">
        <v>464</v>
      </c>
      <c r="B283" s="372"/>
      <c r="C283" s="507">
        <v>23</v>
      </c>
    </row>
    <row r="284" spans="1:3" s="364" customFormat="1" ht="23.25" customHeight="1">
      <c r="A284" s="374" t="s">
        <v>465</v>
      </c>
      <c r="B284" s="375">
        <v>109</v>
      </c>
      <c r="C284" s="507">
        <v>2</v>
      </c>
    </row>
    <row r="285" spans="1:3" ht="23.25" customHeight="1">
      <c r="A285" s="371" t="s">
        <v>466</v>
      </c>
      <c r="B285" s="372">
        <f>B286</f>
        <v>6782</v>
      </c>
      <c r="C285" s="506">
        <f>C286</f>
        <v>6707</v>
      </c>
    </row>
    <row r="286" spans="1:3" ht="23.25" customHeight="1">
      <c r="A286" s="374" t="s">
        <v>413</v>
      </c>
      <c r="B286" s="375">
        <v>6782</v>
      </c>
      <c r="C286" s="507">
        <v>6707</v>
      </c>
    </row>
    <row r="287" spans="1:3" ht="23.25" customHeight="1">
      <c r="A287" s="371" t="s">
        <v>467</v>
      </c>
      <c r="B287" s="372">
        <f>SUM(B288:B290)</f>
        <v>1655</v>
      </c>
      <c r="C287" s="506">
        <f>SUM(C288:C290)</f>
        <v>1818</v>
      </c>
    </row>
    <row r="288" spans="1:3" ht="23.25" customHeight="1">
      <c r="A288" s="374" t="s">
        <v>243</v>
      </c>
      <c r="B288" s="375">
        <v>261</v>
      </c>
      <c r="C288" s="507">
        <v>445</v>
      </c>
    </row>
    <row r="289" spans="1:3" ht="23.25" customHeight="1">
      <c r="A289" s="374" t="s">
        <v>408</v>
      </c>
      <c r="B289" s="375">
        <v>574</v>
      </c>
      <c r="C289" s="507">
        <v>565</v>
      </c>
    </row>
    <row r="290" spans="1:3" ht="23.25" customHeight="1">
      <c r="A290" s="374" t="s">
        <v>468</v>
      </c>
      <c r="B290" s="375">
        <v>820</v>
      </c>
      <c r="C290" s="507">
        <v>808</v>
      </c>
    </row>
    <row r="291" spans="1:3" ht="23.25" customHeight="1">
      <c r="A291" s="371" t="s">
        <v>451</v>
      </c>
      <c r="B291" s="375"/>
      <c r="C291" s="506">
        <v>28</v>
      </c>
    </row>
    <row r="292" spans="1:3" ht="23.25" customHeight="1">
      <c r="A292" s="374" t="s">
        <v>469</v>
      </c>
      <c r="B292" s="375"/>
      <c r="C292" s="507">
        <v>28</v>
      </c>
    </row>
    <row r="293" spans="1:3" ht="23.25" customHeight="1">
      <c r="A293" s="371" t="s">
        <v>470</v>
      </c>
      <c r="B293" s="372">
        <f>B294</f>
        <v>802</v>
      </c>
      <c r="C293" s="506">
        <f>C294</f>
        <v>2819</v>
      </c>
    </row>
    <row r="294" spans="1:3" s="364" customFormat="1" ht="23.25" customHeight="1">
      <c r="A294" s="374" t="s">
        <v>471</v>
      </c>
      <c r="B294" s="375">
        <v>802</v>
      </c>
      <c r="C294" s="507">
        <v>2819</v>
      </c>
    </row>
    <row r="295" spans="1:3" s="364" customFormat="1" ht="23.25" customHeight="1">
      <c r="A295" s="371" t="s">
        <v>472</v>
      </c>
      <c r="B295" s="372">
        <f>B296+B299+B302+B306+B316+B320+B322+B327+B332+B336+B343+B341</f>
        <v>51834</v>
      </c>
      <c r="C295" s="506">
        <f>C296+C299+C302+C306+C316+C320+C322+C327+C332+C336+C343+C341+C314</f>
        <v>45663</v>
      </c>
    </row>
    <row r="296" spans="1:3" s="364" customFormat="1" ht="23.25" customHeight="1">
      <c r="A296" s="371" t="s">
        <v>473</v>
      </c>
      <c r="B296" s="372">
        <f>SUM(B297:B297)</f>
        <v>745</v>
      </c>
      <c r="C296" s="506">
        <f>SUM(C297:C298)</f>
        <v>1225</v>
      </c>
    </row>
    <row r="297" spans="1:3" s="364" customFormat="1" ht="23.25" customHeight="1">
      <c r="A297" s="374" t="s">
        <v>243</v>
      </c>
      <c r="B297" s="375">
        <v>745</v>
      </c>
      <c r="C297" s="507">
        <v>1001</v>
      </c>
    </row>
    <row r="298" spans="1:3" s="364" customFormat="1" ht="23.25" customHeight="1">
      <c r="A298" s="374" t="s">
        <v>474</v>
      </c>
      <c r="B298" s="375"/>
      <c r="C298" s="507">
        <v>224</v>
      </c>
    </row>
    <row r="299" spans="1:3" s="364" customFormat="1" ht="23.25" customHeight="1">
      <c r="A299" s="371" t="s">
        <v>475</v>
      </c>
      <c r="B299" s="372">
        <f>SUM(B300:B301)</f>
        <v>7619</v>
      </c>
      <c r="C299" s="506">
        <f>SUM(C300:C301)</f>
        <v>2431</v>
      </c>
    </row>
    <row r="300" spans="1:3" s="364" customFormat="1" ht="23.25" customHeight="1">
      <c r="A300" s="374" t="s">
        <v>476</v>
      </c>
      <c r="B300" s="375">
        <v>7569</v>
      </c>
      <c r="C300" s="507">
        <v>2329</v>
      </c>
    </row>
    <row r="301" spans="1:3" s="364" customFormat="1" ht="23.25" customHeight="1">
      <c r="A301" s="374" t="s">
        <v>477</v>
      </c>
      <c r="B301" s="375">
        <v>50</v>
      </c>
      <c r="C301" s="507">
        <v>102</v>
      </c>
    </row>
    <row r="302" spans="1:3" s="364" customFormat="1" ht="23.25" customHeight="1">
      <c r="A302" s="371" t="s">
        <v>478</v>
      </c>
      <c r="B302" s="372">
        <f>SUM(B303:B305)</f>
        <v>12927</v>
      </c>
      <c r="C302" s="506">
        <f>SUM(C303:C305)</f>
        <v>9330</v>
      </c>
    </row>
    <row r="303" spans="1:3" s="364" customFormat="1" ht="23.25" customHeight="1">
      <c r="A303" s="374" t="s">
        <v>479</v>
      </c>
      <c r="B303" s="375">
        <v>8638</v>
      </c>
      <c r="C303" s="507">
        <v>4127</v>
      </c>
    </row>
    <row r="304" spans="1:3" ht="23.25" customHeight="1">
      <c r="A304" s="374" t="s">
        <v>480</v>
      </c>
      <c r="B304" s="375">
        <v>3619</v>
      </c>
      <c r="C304" s="507">
        <v>2586</v>
      </c>
    </row>
    <row r="305" spans="1:3" ht="23.25" customHeight="1">
      <c r="A305" s="374" t="s">
        <v>481</v>
      </c>
      <c r="B305" s="375">
        <v>670</v>
      </c>
      <c r="C305" s="507">
        <v>2617</v>
      </c>
    </row>
    <row r="306" spans="1:3" s="364" customFormat="1" ht="23.25" customHeight="1">
      <c r="A306" s="371" t="s">
        <v>482</v>
      </c>
      <c r="B306" s="372">
        <f>SUM(B307:B313)</f>
        <v>12932</v>
      </c>
      <c r="C306" s="506">
        <f>SUM(C307:C313)</f>
        <v>11985</v>
      </c>
    </row>
    <row r="307" spans="1:3" ht="23.25" customHeight="1">
      <c r="A307" s="374" t="s">
        <v>483</v>
      </c>
      <c r="B307" s="375">
        <v>9285</v>
      </c>
      <c r="C307" s="507">
        <v>1792</v>
      </c>
    </row>
    <row r="308" spans="1:3" ht="23.25" customHeight="1">
      <c r="A308" s="374" t="s">
        <v>484</v>
      </c>
      <c r="B308" s="375">
        <v>489</v>
      </c>
      <c r="C308" s="507">
        <v>620</v>
      </c>
    </row>
    <row r="309" spans="1:3" ht="23.25" customHeight="1">
      <c r="A309" s="374" t="s">
        <v>485</v>
      </c>
      <c r="B309" s="375">
        <v>1126</v>
      </c>
      <c r="C309" s="507">
        <v>1390</v>
      </c>
    </row>
    <row r="310" spans="1:3" ht="23.25" customHeight="1">
      <c r="A310" s="374" t="s">
        <v>486</v>
      </c>
      <c r="B310" s="375">
        <v>1918</v>
      </c>
      <c r="C310" s="507">
        <v>6492</v>
      </c>
    </row>
    <row r="311" spans="1:3" ht="23.25" customHeight="1">
      <c r="A311" s="374" t="s">
        <v>487</v>
      </c>
      <c r="B311" s="375">
        <v>114</v>
      </c>
      <c r="C311" s="507">
        <v>47</v>
      </c>
    </row>
    <row r="312" spans="1:3" ht="23.25" customHeight="1">
      <c r="A312" s="374" t="s">
        <v>488</v>
      </c>
      <c r="B312" s="375"/>
      <c r="C312" s="507">
        <v>1581</v>
      </c>
    </row>
    <row r="313" spans="1:3" ht="23.25" customHeight="1">
      <c r="A313" s="374" t="s">
        <v>489</v>
      </c>
      <c r="B313" s="375"/>
      <c r="C313" s="507">
        <v>63</v>
      </c>
    </row>
    <row r="314" spans="1:3" customFormat="1" ht="23.25" customHeight="1">
      <c r="A314" s="371" t="s">
        <v>490</v>
      </c>
      <c r="B314" s="375"/>
      <c r="C314" s="506">
        <v>120</v>
      </c>
    </row>
    <row r="315" spans="1:3" customFormat="1" ht="23.25" customHeight="1">
      <c r="A315" s="374" t="s">
        <v>491</v>
      </c>
      <c r="B315" s="375"/>
      <c r="C315" s="507">
        <v>120</v>
      </c>
    </row>
    <row r="316" spans="1:3" s="364" customFormat="1" ht="23.25" customHeight="1">
      <c r="A316" s="371" t="s">
        <v>492</v>
      </c>
      <c r="B316" s="372">
        <f>SUM(B317:B319)</f>
        <v>2244</v>
      </c>
      <c r="C316" s="506">
        <f>SUM(C317:C319)</f>
        <v>4451</v>
      </c>
    </row>
    <row r="317" spans="1:3" ht="23.25" customHeight="1">
      <c r="A317" s="374" t="s">
        <v>493</v>
      </c>
      <c r="B317" s="375"/>
      <c r="C317" s="508"/>
    </row>
    <row r="318" spans="1:3" ht="23.25" customHeight="1">
      <c r="A318" s="374" t="s">
        <v>494</v>
      </c>
      <c r="B318" s="375">
        <v>1737</v>
      </c>
      <c r="C318" s="507">
        <v>3948</v>
      </c>
    </row>
    <row r="319" spans="1:3" ht="23.25" customHeight="1">
      <c r="A319" s="374" t="s">
        <v>495</v>
      </c>
      <c r="B319" s="375">
        <v>507</v>
      </c>
      <c r="C319" s="507">
        <v>503</v>
      </c>
    </row>
    <row r="320" spans="1:3" ht="23.25" customHeight="1">
      <c r="A320" s="371" t="s">
        <v>496</v>
      </c>
      <c r="B320" s="372">
        <f>SUM(B321:B321)</f>
        <v>260</v>
      </c>
      <c r="C320" s="506">
        <f>SUM(C321:C321)</f>
        <v>187</v>
      </c>
    </row>
    <row r="321" spans="1:3" ht="23.25" customHeight="1">
      <c r="A321" s="374" t="s">
        <v>497</v>
      </c>
      <c r="B321" s="375">
        <v>260</v>
      </c>
      <c r="C321" s="507">
        <v>187</v>
      </c>
    </row>
    <row r="322" spans="1:3" ht="23.25" customHeight="1">
      <c r="A322" s="371" t="s">
        <v>498</v>
      </c>
      <c r="B322" s="372">
        <f>SUM(B323:B326)</f>
        <v>1839</v>
      </c>
      <c r="C322" s="506">
        <f>SUM(C323:C326)</f>
        <v>1496</v>
      </c>
    </row>
    <row r="323" spans="1:3" ht="23.25" customHeight="1">
      <c r="A323" s="374" t="s">
        <v>499</v>
      </c>
      <c r="B323" s="375">
        <v>1054</v>
      </c>
      <c r="C323" s="507">
        <v>861</v>
      </c>
    </row>
    <row r="324" spans="1:3" s="364" customFormat="1" ht="23.25" customHeight="1">
      <c r="A324" s="374" t="s">
        <v>500</v>
      </c>
      <c r="B324" s="375">
        <v>785</v>
      </c>
      <c r="C324" s="507">
        <v>635</v>
      </c>
    </row>
    <row r="325" spans="1:3" ht="23.25" customHeight="1">
      <c r="A325" s="374" t="s">
        <v>501</v>
      </c>
      <c r="B325" s="375"/>
      <c r="C325" s="508"/>
    </row>
    <row r="326" spans="1:3" ht="23.25" customHeight="1">
      <c r="A326" s="374" t="s">
        <v>502</v>
      </c>
      <c r="B326" s="375"/>
      <c r="C326" s="508"/>
    </row>
    <row r="327" spans="1:3" ht="23.25" customHeight="1">
      <c r="A327" s="371" t="s">
        <v>503</v>
      </c>
      <c r="B327" s="372">
        <f>SUM(B328:B331)</f>
        <v>10581</v>
      </c>
      <c r="C327" s="506">
        <f>SUM(C328:C331)</f>
        <v>11428</v>
      </c>
    </row>
    <row r="328" spans="1:3" ht="23.25" customHeight="1">
      <c r="A328" s="374" t="s">
        <v>504</v>
      </c>
      <c r="B328" s="375">
        <v>10581</v>
      </c>
      <c r="C328" s="507">
        <v>10899</v>
      </c>
    </row>
    <row r="329" spans="1:3" ht="23.25" customHeight="1">
      <c r="A329" s="374" t="s">
        <v>505</v>
      </c>
      <c r="B329" s="375"/>
      <c r="C329" s="508"/>
    </row>
    <row r="330" spans="1:3" s="364" customFormat="1" ht="23.25" customHeight="1">
      <c r="A330" s="374" t="s">
        <v>506</v>
      </c>
      <c r="B330" s="375"/>
      <c r="C330" s="508"/>
    </row>
    <row r="331" spans="1:3" ht="23.25" customHeight="1">
      <c r="A331" s="374" t="s">
        <v>507</v>
      </c>
      <c r="B331" s="375"/>
      <c r="C331" s="507">
        <v>529</v>
      </c>
    </row>
    <row r="332" spans="1:3" ht="23.25" customHeight="1">
      <c r="A332" s="371" t="s">
        <v>508</v>
      </c>
      <c r="B332" s="372">
        <f>SUM(B333:B335)</f>
        <v>1765</v>
      </c>
      <c r="C332" s="506">
        <f>SUM(C333:C335)</f>
        <v>1776</v>
      </c>
    </row>
    <row r="333" spans="1:3" s="364" customFormat="1" ht="23.25" customHeight="1">
      <c r="A333" s="374" t="s">
        <v>509</v>
      </c>
      <c r="B333" s="375">
        <v>1765</v>
      </c>
      <c r="C333" s="507">
        <v>1776</v>
      </c>
    </row>
    <row r="334" spans="1:3" ht="23.25" customHeight="1">
      <c r="A334" s="374" t="s">
        <v>510</v>
      </c>
      <c r="B334" s="375"/>
      <c r="C334" s="508"/>
    </row>
    <row r="335" spans="1:3" ht="23.25" customHeight="1">
      <c r="A335" s="374" t="s">
        <v>511</v>
      </c>
      <c r="B335" s="375"/>
      <c r="C335" s="508"/>
    </row>
    <row r="336" spans="1:3" s="364" customFormat="1" ht="23.25" customHeight="1">
      <c r="A336" s="371" t="s">
        <v>512</v>
      </c>
      <c r="B336" s="372">
        <f>SUM(B337:B340)</f>
        <v>502</v>
      </c>
      <c r="C336" s="506">
        <f>SUM(C337:C340)</f>
        <v>698</v>
      </c>
    </row>
    <row r="337" spans="1:3" ht="23.25" customHeight="1">
      <c r="A337" s="374" t="s">
        <v>513</v>
      </c>
      <c r="B337" s="375">
        <v>327</v>
      </c>
      <c r="C337" s="507">
        <v>490</v>
      </c>
    </row>
    <row r="338" spans="1:3" ht="23.25" customHeight="1">
      <c r="A338" s="374" t="s">
        <v>295</v>
      </c>
      <c r="B338" s="375">
        <v>126</v>
      </c>
      <c r="C338" s="507">
        <v>125</v>
      </c>
    </row>
    <row r="339" spans="1:3" s="364" customFormat="1" ht="23.25" customHeight="1">
      <c r="A339" s="382" t="s">
        <v>514</v>
      </c>
      <c r="B339" s="375">
        <v>49</v>
      </c>
      <c r="C339" s="507">
        <v>49</v>
      </c>
    </row>
    <row r="340" spans="1:3" ht="23.25" customHeight="1">
      <c r="A340" s="382" t="s">
        <v>515</v>
      </c>
      <c r="B340" s="375"/>
      <c r="C340" s="507">
        <v>34</v>
      </c>
    </row>
    <row r="341" spans="1:3" ht="23.25" customHeight="1">
      <c r="A341" s="371" t="s">
        <v>516</v>
      </c>
      <c r="B341" s="372">
        <f>SUM(B342)</f>
        <v>400</v>
      </c>
      <c r="C341" s="506">
        <f>SUM(C342)</f>
        <v>502</v>
      </c>
    </row>
    <row r="342" spans="1:3" ht="23.25" customHeight="1">
      <c r="A342" s="374" t="s">
        <v>517</v>
      </c>
      <c r="B342" s="375">
        <v>400</v>
      </c>
      <c r="C342" s="507">
        <v>502</v>
      </c>
    </row>
    <row r="343" spans="1:3" s="364" customFormat="1" ht="23.25" customHeight="1">
      <c r="A343" s="371" t="s">
        <v>518</v>
      </c>
      <c r="B343" s="372">
        <f>B344</f>
        <v>20</v>
      </c>
      <c r="C343" s="506">
        <f>C344</f>
        <v>34</v>
      </c>
    </row>
    <row r="344" spans="1:3" ht="23.25" customHeight="1">
      <c r="A344" s="374" t="s">
        <v>519</v>
      </c>
      <c r="B344" s="375">
        <v>20</v>
      </c>
      <c r="C344" s="507">
        <v>34</v>
      </c>
    </row>
    <row r="345" spans="1:3" ht="23.25" customHeight="1">
      <c r="A345" s="371" t="s">
        <v>520</v>
      </c>
      <c r="B345" s="372">
        <f>B346+B351+B355+B359+B361</f>
        <v>5287</v>
      </c>
      <c r="C345" s="506">
        <f>C346+C351+C355+C359+C361</f>
        <v>1630</v>
      </c>
    </row>
    <row r="346" spans="1:3" ht="23.25" customHeight="1">
      <c r="A346" s="371" t="s">
        <v>521</v>
      </c>
      <c r="B346" s="372">
        <f>SUM(B347:B350)</f>
        <v>1816</v>
      </c>
      <c r="C346" s="506">
        <f>SUM(C347:C350)</f>
        <v>755</v>
      </c>
    </row>
    <row r="347" spans="1:3" ht="23.25" customHeight="1">
      <c r="A347" s="374" t="s">
        <v>243</v>
      </c>
      <c r="B347" s="375">
        <v>1816</v>
      </c>
      <c r="C347" s="507">
        <v>660</v>
      </c>
    </row>
    <row r="348" spans="1:3" s="364" customFormat="1" ht="23.25" customHeight="1">
      <c r="A348" s="374" t="s">
        <v>244</v>
      </c>
      <c r="B348" s="375"/>
      <c r="C348" s="508"/>
    </row>
    <row r="349" spans="1:3" ht="23.25" customHeight="1">
      <c r="A349" s="374" t="s">
        <v>522</v>
      </c>
      <c r="B349" s="375"/>
      <c r="C349" s="508"/>
    </row>
    <row r="350" spans="1:3" ht="23.25" customHeight="1">
      <c r="A350" s="374" t="s">
        <v>523</v>
      </c>
      <c r="B350" s="375"/>
      <c r="C350" s="507">
        <v>95</v>
      </c>
    </row>
    <row r="351" spans="1:3" ht="23.25" customHeight="1">
      <c r="A351" s="371" t="s">
        <v>524</v>
      </c>
      <c r="B351" s="372">
        <f>SUM(B352:B354)</f>
        <v>0</v>
      </c>
      <c r="C351" s="506">
        <f>SUM(C352:C354)</f>
        <v>0</v>
      </c>
    </row>
    <row r="352" spans="1:3" ht="23.25" customHeight="1">
      <c r="A352" s="374" t="s">
        <v>525</v>
      </c>
      <c r="B352" s="375"/>
      <c r="C352" s="508"/>
    </row>
    <row r="353" spans="1:3" ht="23.25" customHeight="1">
      <c r="A353" s="374" t="s">
        <v>526</v>
      </c>
      <c r="B353" s="375"/>
      <c r="C353" s="508"/>
    </row>
    <row r="354" spans="1:3" ht="23.25" customHeight="1">
      <c r="A354" s="374" t="s">
        <v>527</v>
      </c>
      <c r="B354" s="375"/>
      <c r="C354" s="508"/>
    </row>
    <row r="355" spans="1:3" ht="23.25" customHeight="1">
      <c r="A355" s="371" t="s">
        <v>528</v>
      </c>
      <c r="B355" s="372">
        <f>SUM(B356:B358)</f>
        <v>2884</v>
      </c>
      <c r="C355" s="506">
        <f>SUM(C356:C358)</f>
        <v>699</v>
      </c>
    </row>
    <row r="356" spans="1:3" ht="23.25" customHeight="1">
      <c r="A356" s="374" t="s">
        <v>529</v>
      </c>
      <c r="B356" s="375">
        <v>2834</v>
      </c>
      <c r="C356" s="507">
        <v>649</v>
      </c>
    </row>
    <row r="357" spans="1:3" ht="23.25" customHeight="1">
      <c r="A357" s="374" t="s">
        <v>530</v>
      </c>
      <c r="B357" s="375">
        <v>50</v>
      </c>
      <c r="C357" s="507">
        <v>50</v>
      </c>
    </row>
    <row r="358" spans="1:3" s="364" customFormat="1" ht="23.25" customHeight="1">
      <c r="A358" s="374" t="s">
        <v>531</v>
      </c>
      <c r="B358" s="375"/>
      <c r="C358" s="508"/>
    </row>
    <row r="359" spans="1:3" ht="23.25" customHeight="1">
      <c r="A359" s="371" t="s">
        <v>532</v>
      </c>
      <c r="B359" s="372">
        <f>B360</f>
        <v>0</v>
      </c>
      <c r="C359" s="506">
        <f>C360</f>
        <v>0</v>
      </c>
    </row>
    <row r="360" spans="1:3" s="364" customFormat="1" ht="23.25" customHeight="1">
      <c r="A360" s="374" t="s">
        <v>533</v>
      </c>
      <c r="B360" s="375"/>
      <c r="C360" s="508"/>
    </row>
    <row r="361" spans="1:3" ht="23.25" customHeight="1">
      <c r="A361" s="371" t="s">
        <v>534</v>
      </c>
      <c r="B361" s="372">
        <f>B362</f>
        <v>587</v>
      </c>
      <c r="C361" s="506">
        <f>C362</f>
        <v>176</v>
      </c>
    </row>
    <row r="362" spans="1:3" ht="23.25" customHeight="1">
      <c r="A362" s="374" t="s">
        <v>535</v>
      </c>
      <c r="B362" s="375">
        <v>587</v>
      </c>
      <c r="C362" s="507">
        <v>176</v>
      </c>
    </row>
    <row r="363" spans="1:3" s="364" customFormat="1" ht="23.25" customHeight="1">
      <c r="A363" s="371" t="s">
        <v>536</v>
      </c>
      <c r="B363" s="372">
        <f>B364+B369+B371+B374+B376</f>
        <v>91723</v>
      </c>
      <c r="C363" s="506">
        <f>C364+C369+C371+C374+C376</f>
        <v>188170</v>
      </c>
    </row>
    <row r="364" spans="1:3" ht="23.25" customHeight="1">
      <c r="A364" s="371" t="s">
        <v>537</v>
      </c>
      <c r="B364" s="372">
        <f>SUM(B365:B368)</f>
        <v>21266</v>
      </c>
      <c r="C364" s="506">
        <f>SUM(C365:C368)</f>
        <v>30891</v>
      </c>
    </row>
    <row r="365" spans="1:3" ht="23.25" customHeight="1">
      <c r="A365" s="374" t="s">
        <v>243</v>
      </c>
      <c r="B365" s="375">
        <v>9050</v>
      </c>
      <c r="C365" s="507">
        <v>11117</v>
      </c>
    </row>
    <row r="366" spans="1:3" ht="23.25" customHeight="1">
      <c r="A366" s="374" t="s">
        <v>244</v>
      </c>
      <c r="B366" s="375"/>
      <c r="C366" s="508"/>
    </row>
    <row r="367" spans="1:3" ht="23.25" customHeight="1">
      <c r="A367" s="374" t="s">
        <v>538</v>
      </c>
      <c r="B367" s="375">
        <v>1438</v>
      </c>
      <c r="C367" s="507">
        <v>1147</v>
      </c>
    </row>
    <row r="368" spans="1:3" s="364" customFormat="1" ht="23.25" customHeight="1">
      <c r="A368" s="374" t="s">
        <v>539</v>
      </c>
      <c r="B368" s="375">
        <v>10778</v>
      </c>
      <c r="C368" s="507">
        <v>18627</v>
      </c>
    </row>
    <row r="369" spans="1:3" ht="23.25" customHeight="1">
      <c r="A369" s="371" t="s">
        <v>540</v>
      </c>
      <c r="B369" s="372">
        <f>B370</f>
        <v>3308</v>
      </c>
      <c r="C369" s="506">
        <f>C370</f>
        <v>1901</v>
      </c>
    </row>
    <row r="370" spans="1:3" ht="23.25" customHeight="1">
      <c r="A370" s="374" t="s">
        <v>541</v>
      </c>
      <c r="B370" s="375">
        <v>3308</v>
      </c>
      <c r="C370" s="507">
        <v>1901</v>
      </c>
    </row>
    <row r="371" spans="1:3" ht="23.25" customHeight="1">
      <c r="A371" s="371" t="s">
        <v>542</v>
      </c>
      <c r="B371" s="372">
        <f>SUM(B372:B373)</f>
        <v>27235</v>
      </c>
      <c r="C371" s="506">
        <f>SUM(C372:C373)</f>
        <v>32703</v>
      </c>
    </row>
    <row r="372" spans="1:3" ht="23.25" customHeight="1">
      <c r="A372" s="374" t="s">
        <v>543</v>
      </c>
      <c r="B372" s="375"/>
      <c r="C372" s="508"/>
    </row>
    <row r="373" spans="1:3" ht="23.25" customHeight="1">
      <c r="A373" s="374" t="s">
        <v>544</v>
      </c>
      <c r="B373" s="375">
        <v>27235</v>
      </c>
      <c r="C373" s="507">
        <v>32703</v>
      </c>
    </row>
    <row r="374" spans="1:3" s="364" customFormat="1" ht="23.25" customHeight="1">
      <c r="A374" s="371" t="s">
        <v>545</v>
      </c>
      <c r="B374" s="372">
        <f>B375</f>
        <v>26820</v>
      </c>
      <c r="C374" s="506">
        <f>C375</f>
        <v>23252</v>
      </c>
    </row>
    <row r="375" spans="1:3" s="364" customFormat="1" ht="23.25" customHeight="1">
      <c r="A375" s="374" t="s">
        <v>546</v>
      </c>
      <c r="B375" s="375">
        <v>26820</v>
      </c>
      <c r="C375" s="507">
        <v>23252</v>
      </c>
    </row>
    <row r="376" spans="1:3" ht="23.25" customHeight="1">
      <c r="A376" s="371" t="s">
        <v>547</v>
      </c>
      <c r="B376" s="372">
        <f>B377</f>
        <v>13094</v>
      </c>
      <c r="C376" s="506">
        <f>C377</f>
        <v>99423</v>
      </c>
    </row>
    <row r="377" spans="1:3" s="364" customFormat="1" ht="23.25" customHeight="1">
      <c r="A377" s="374" t="s">
        <v>548</v>
      </c>
      <c r="B377" s="375">
        <v>13094</v>
      </c>
      <c r="C377" s="507">
        <v>99423</v>
      </c>
    </row>
    <row r="378" spans="1:3" ht="23.25" customHeight="1">
      <c r="A378" s="371" t="s">
        <v>549</v>
      </c>
      <c r="B378" s="372">
        <f>B379+B390+B401+B416+B421+B425+B431+B435</f>
        <v>14253</v>
      </c>
      <c r="C378" s="506">
        <f>C379+C390+C401+C416+C421+C425+C431+C435</f>
        <v>28092</v>
      </c>
    </row>
    <row r="379" spans="1:3" s="364" customFormat="1" ht="23.25" customHeight="1">
      <c r="A379" s="371" t="s">
        <v>550</v>
      </c>
      <c r="B379" s="372">
        <f>SUM(B380:B389)</f>
        <v>2910</v>
      </c>
      <c r="C379" s="506">
        <f>SUM(C380:C389)</f>
        <v>5257</v>
      </c>
    </row>
    <row r="380" spans="1:3" s="364" customFormat="1" ht="23.25" customHeight="1">
      <c r="A380" s="374" t="s">
        <v>243</v>
      </c>
      <c r="B380" s="375">
        <v>285</v>
      </c>
      <c r="C380" s="507">
        <v>485</v>
      </c>
    </row>
    <row r="381" spans="1:3" s="364" customFormat="1" ht="23.25" customHeight="1">
      <c r="A381" s="374" t="s">
        <v>247</v>
      </c>
      <c r="B381" s="375">
        <v>2367</v>
      </c>
      <c r="C381" s="507">
        <v>2972</v>
      </c>
    </row>
    <row r="382" spans="1:3" ht="23.25" customHeight="1">
      <c r="A382" s="374" t="s">
        <v>551</v>
      </c>
      <c r="B382" s="375"/>
      <c r="C382" s="507">
        <v>65</v>
      </c>
    </row>
    <row r="383" spans="1:3" ht="23.25" customHeight="1">
      <c r="A383" s="374" t="s">
        <v>552</v>
      </c>
      <c r="B383" s="375">
        <v>88</v>
      </c>
      <c r="C383" s="507">
        <v>89</v>
      </c>
    </row>
    <row r="384" spans="1:3" s="364" customFormat="1" ht="23.25" customHeight="1">
      <c r="A384" s="374" t="s">
        <v>553</v>
      </c>
      <c r="B384" s="375">
        <v>80</v>
      </c>
      <c r="C384" s="507">
        <v>293</v>
      </c>
    </row>
    <row r="385" spans="1:3" s="364" customFormat="1" ht="23.25" customHeight="1">
      <c r="A385" s="374" t="s">
        <v>554</v>
      </c>
      <c r="B385" s="375"/>
      <c r="C385" s="507">
        <v>100</v>
      </c>
    </row>
    <row r="386" spans="1:3" s="364" customFormat="1" ht="23.25" customHeight="1">
      <c r="A386" s="374" t="s">
        <v>555</v>
      </c>
      <c r="B386" s="375"/>
      <c r="C386" s="507">
        <v>808</v>
      </c>
    </row>
    <row r="387" spans="1:3" s="364" customFormat="1" ht="23.25" customHeight="1">
      <c r="A387" s="374" t="s">
        <v>556</v>
      </c>
      <c r="B387" s="375">
        <v>90</v>
      </c>
      <c r="C387" s="507">
        <v>52</v>
      </c>
    </row>
    <row r="388" spans="1:3" s="364" customFormat="1" ht="23.25" customHeight="1">
      <c r="A388" s="374" t="s">
        <v>557</v>
      </c>
      <c r="B388" s="375"/>
      <c r="C388" s="507">
        <v>7</v>
      </c>
    </row>
    <row r="389" spans="1:3" ht="23.25" customHeight="1">
      <c r="A389" s="374" t="s">
        <v>558</v>
      </c>
      <c r="B389" s="375"/>
      <c r="C389" s="507">
        <v>386</v>
      </c>
    </row>
    <row r="390" spans="1:3" ht="23.25" customHeight="1">
      <c r="A390" s="371" t="s">
        <v>559</v>
      </c>
      <c r="B390" s="372">
        <f>SUM(B391:B400)</f>
        <v>2881</v>
      </c>
      <c r="C390" s="506">
        <f>SUM(C391:C400)</f>
        <v>5916</v>
      </c>
    </row>
    <row r="391" spans="1:3" s="364" customFormat="1" ht="23.25" customHeight="1">
      <c r="A391" s="374" t="s">
        <v>243</v>
      </c>
      <c r="B391" s="375">
        <v>160</v>
      </c>
      <c r="C391" s="507">
        <v>194</v>
      </c>
    </row>
    <row r="392" spans="1:3" ht="23.25" customHeight="1">
      <c r="A392" s="374" t="s">
        <v>560</v>
      </c>
      <c r="B392" s="375">
        <v>1635</v>
      </c>
      <c r="C392" s="507">
        <v>2056</v>
      </c>
    </row>
    <row r="393" spans="1:3" ht="23.25" customHeight="1">
      <c r="A393" s="374" t="s">
        <v>561</v>
      </c>
      <c r="B393" s="375"/>
      <c r="C393" s="507">
        <v>669</v>
      </c>
    </row>
    <row r="394" spans="1:3" ht="23.25" customHeight="1">
      <c r="A394" s="374" t="s">
        <v>562</v>
      </c>
      <c r="B394" s="375">
        <v>8</v>
      </c>
      <c r="C394" s="507">
        <v>57</v>
      </c>
    </row>
    <row r="395" spans="1:3" ht="23.25" customHeight="1">
      <c r="A395" s="374" t="s">
        <v>563</v>
      </c>
      <c r="B395" s="375"/>
      <c r="C395" s="507">
        <v>114</v>
      </c>
    </row>
    <row r="396" spans="1:3" ht="23.25" customHeight="1">
      <c r="A396" s="374" t="s">
        <v>564</v>
      </c>
      <c r="B396" s="375">
        <v>21</v>
      </c>
      <c r="C396" s="507">
        <v>20</v>
      </c>
    </row>
    <row r="397" spans="1:3" s="364" customFormat="1" ht="23.25" customHeight="1">
      <c r="A397" s="374" t="s">
        <v>565</v>
      </c>
      <c r="B397" s="375">
        <v>30</v>
      </c>
      <c r="C397" s="507">
        <v>14</v>
      </c>
    </row>
    <row r="398" spans="1:3" ht="23.25" customHeight="1">
      <c r="A398" s="374" t="s">
        <v>566</v>
      </c>
      <c r="B398" s="375">
        <v>990</v>
      </c>
      <c r="C398" s="507">
        <v>1006</v>
      </c>
    </row>
    <row r="399" spans="1:3" ht="23.25" customHeight="1">
      <c r="A399" s="374" t="s">
        <v>567</v>
      </c>
      <c r="B399" s="375">
        <v>7</v>
      </c>
      <c r="C399" s="507">
        <v>5</v>
      </c>
    </row>
    <row r="400" spans="1:3" ht="23.25" customHeight="1">
      <c r="A400" s="374" t="s">
        <v>568</v>
      </c>
      <c r="B400" s="375">
        <v>30</v>
      </c>
      <c r="C400" s="507">
        <v>1781</v>
      </c>
    </row>
    <row r="401" spans="1:3" s="364" customFormat="1" ht="23.25" customHeight="1">
      <c r="A401" s="371" t="s">
        <v>569</v>
      </c>
      <c r="B401" s="372">
        <f>SUM(B402:B415)</f>
        <v>3247</v>
      </c>
      <c r="C401" s="506">
        <f>SUM(C402:C415)</f>
        <v>7337</v>
      </c>
    </row>
    <row r="402" spans="1:3" ht="23.25" customHeight="1">
      <c r="A402" s="374" t="s">
        <v>243</v>
      </c>
      <c r="B402" s="375">
        <v>159</v>
      </c>
      <c r="C402" s="507">
        <v>326</v>
      </c>
    </row>
    <row r="403" spans="1:3" ht="23.25" customHeight="1">
      <c r="A403" s="374" t="s">
        <v>244</v>
      </c>
      <c r="B403" s="375"/>
      <c r="C403" s="508"/>
    </row>
    <row r="404" spans="1:3" ht="23.25" customHeight="1">
      <c r="A404" s="374" t="s">
        <v>570</v>
      </c>
      <c r="B404" s="375"/>
      <c r="C404" s="508"/>
    </row>
    <row r="405" spans="1:3" ht="23.25" customHeight="1">
      <c r="A405" s="374" t="s">
        <v>571</v>
      </c>
      <c r="B405" s="375"/>
      <c r="C405" s="508"/>
    </row>
    <row r="406" spans="1:3" ht="23.25" customHeight="1">
      <c r="A406" s="374" t="s">
        <v>572</v>
      </c>
      <c r="B406" s="375"/>
      <c r="C406" s="508"/>
    </row>
    <row r="407" spans="1:3" ht="23.25" customHeight="1">
      <c r="A407" s="374" t="s">
        <v>573</v>
      </c>
      <c r="B407" s="375"/>
      <c r="C407" s="508"/>
    </row>
    <row r="408" spans="1:3" ht="23.25" customHeight="1">
      <c r="A408" s="374" t="s">
        <v>574</v>
      </c>
      <c r="B408" s="375">
        <v>73</v>
      </c>
      <c r="C408" s="507">
        <v>931</v>
      </c>
    </row>
    <row r="409" spans="1:3" ht="23.25" customHeight="1">
      <c r="A409" s="374" t="s">
        <v>575</v>
      </c>
      <c r="B409" s="375">
        <v>10</v>
      </c>
      <c r="C409" s="508"/>
    </row>
    <row r="410" spans="1:3" ht="23.25" customHeight="1">
      <c r="A410" s="374" t="s">
        <v>576</v>
      </c>
      <c r="B410" s="375"/>
      <c r="C410" s="508"/>
    </row>
    <row r="411" spans="1:3" ht="23.25" customHeight="1">
      <c r="A411" s="374" t="s">
        <v>577</v>
      </c>
      <c r="B411" s="375"/>
      <c r="C411" s="508"/>
    </row>
    <row r="412" spans="1:3" s="364" customFormat="1" ht="23.25" customHeight="1">
      <c r="A412" s="374" t="s">
        <v>578</v>
      </c>
      <c r="B412" s="375"/>
      <c r="C412" s="508"/>
    </row>
    <row r="413" spans="1:3" ht="23.25" customHeight="1">
      <c r="A413" s="374" t="s">
        <v>579</v>
      </c>
      <c r="B413" s="375"/>
      <c r="C413" s="508"/>
    </row>
    <row r="414" spans="1:3" s="364" customFormat="1" ht="23.25" customHeight="1">
      <c r="A414" s="374" t="s">
        <v>580</v>
      </c>
      <c r="B414" s="375"/>
      <c r="C414" s="508"/>
    </row>
    <row r="415" spans="1:3" ht="23.25" customHeight="1">
      <c r="A415" s="374" t="s">
        <v>581</v>
      </c>
      <c r="B415" s="375">
        <v>3005</v>
      </c>
      <c r="C415" s="507">
        <v>6080</v>
      </c>
    </row>
    <row r="416" spans="1:3" ht="23.25" customHeight="1">
      <c r="A416" s="371" t="s">
        <v>582</v>
      </c>
      <c r="B416" s="372">
        <f>SUM(B417:B420)</f>
        <v>69</v>
      </c>
      <c r="C416" s="506">
        <f>SUM(C417:C420)</f>
        <v>1080</v>
      </c>
    </row>
    <row r="417" spans="1:3" ht="23.25" customHeight="1">
      <c r="A417" s="374" t="s">
        <v>570</v>
      </c>
      <c r="B417" s="375"/>
      <c r="C417" s="508"/>
    </row>
    <row r="418" spans="1:3" ht="23.25" customHeight="1">
      <c r="A418" s="374" t="s">
        <v>583</v>
      </c>
      <c r="B418" s="375"/>
      <c r="C418" s="508"/>
    </row>
    <row r="419" spans="1:3" ht="23.25" customHeight="1">
      <c r="A419" s="374" t="s">
        <v>584</v>
      </c>
      <c r="B419" s="375"/>
      <c r="C419" s="508"/>
    </row>
    <row r="420" spans="1:3" ht="23.25" customHeight="1">
      <c r="A420" s="374" t="s">
        <v>585</v>
      </c>
      <c r="B420" s="375">
        <v>69</v>
      </c>
      <c r="C420" s="507">
        <v>1080</v>
      </c>
    </row>
    <row r="421" spans="1:3" s="364" customFormat="1" ht="23.25" customHeight="1">
      <c r="A421" s="371" t="s">
        <v>586</v>
      </c>
      <c r="B421" s="372">
        <f>SUM(B422:B424)</f>
        <v>0</v>
      </c>
      <c r="C421" s="506">
        <f>SUM(C422:C424)</f>
        <v>0</v>
      </c>
    </row>
    <row r="422" spans="1:3" s="364" customFormat="1" ht="23.25" customHeight="1">
      <c r="A422" s="374" t="s">
        <v>371</v>
      </c>
      <c r="B422" s="375"/>
      <c r="C422" s="508"/>
    </row>
    <row r="423" spans="1:3" ht="23.25" customHeight="1">
      <c r="A423" s="374" t="s">
        <v>587</v>
      </c>
      <c r="B423" s="375"/>
      <c r="C423" s="508"/>
    </row>
    <row r="424" spans="1:3" ht="23.25" customHeight="1">
      <c r="A424" s="374" t="s">
        <v>588</v>
      </c>
      <c r="B424" s="375"/>
      <c r="C424" s="508"/>
    </row>
    <row r="425" spans="1:3" ht="23.25" customHeight="1">
      <c r="A425" s="371" t="s">
        <v>589</v>
      </c>
      <c r="B425" s="372">
        <f>SUM(B426:B430)</f>
        <v>4934</v>
      </c>
      <c r="C425" s="506">
        <f>SUM(C426:C430)</f>
        <v>6395</v>
      </c>
    </row>
    <row r="426" spans="1:3" ht="23.25" customHeight="1">
      <c r="A426" s="374" t="s">
        <v>590</v>
      </c>
      <c r="B426" s="375"/>
      <c r="C426" s="508"/>
    </row>
    <row r="427" spans="1:3" ht="23.25" customHeight="1">
      <c r="A427" s="374" t="s">
        <v>591</v>
      </c>
      <c r="B427" s="375">
        <v>4934</v>
      </c>
      <c r="C427" s="507">
        <v>5695</v>
      </c>
    </row>
    <row r="428" spans="1:3" ht="23.25" customHeight="1">
      <c r="A428" s="374" t="s">
        <v>592</v>
      </c>
      <c r="B428" s="375"/>
      <c r="C428" s="508"/>
    </row>
    <row r="429" spans="1:3" ht="23.25" customHeight="1">
      <c r="A429" s="374" t="s">
        <v>593</v>
      </c>
      <c r="B429" s="375"/>
      <c r="C429" s="508"/>
    </row>
    <row r="430" spans="1:3" ht="23.25" customHeight="1">
      <c r="A430" s="374" t="s">
        <v>594</v>
      </c>
      <c r="B430" s="375"/>
      <c r="C430" s="507">
        <v>700</v>
      </c>
    </row>
    <row r="431" spans="1:3" ht="23.25" customHeight="1">
      <c r="A431" s="371" t="s">
        <v>595</v>
      </c>
      <c r="B431" s="372">
        <f>SUM(B432:B434)</f>
        <v>40</v>
      </c>
      <c r="C431" s="506">
        <f>SUM(C432:C434)</f>
        <v>132</v>
      </c>
    </row>
    <row r="432" spans="1:3" s="364" customFormat="1" ht="23.25" customHeight="1">
      <c r="A432" s="374" t="s">
        <v>596</v>
      </c>
      <c r="B432" s="375"/>
      <c r="C432" s="508"/>
    </row>
    <row r="433" spans="1:3" ht="23.25" customHeight="1">
      <c r="A433" s="374" t="s">
        <v>597</v>
      </c>
      <c r="B433" s="375">
        <v>40</v>
      </c>
      <c r="C433" s="507">
        <v>132</v>
      </c>
    </row>
    <row r="434" spans="1:3" ht="23.25" customHeight="1">
      <c r="A434" s="374" t="s">
        <v>598</v>
      </c>
      <c r="B434" s="375"/>
      <c r="C434" s="508"/>
    </row>
    <row r="435" spans="1:3" ht="23.25" customHeight="1">
      <c r="A435" s="371" t="s">
        <v>599</v>
      </c>
      <c r="B435" s="372">
        <f>SUM(B436:B437)</f>
        <v>172</v>
      </c>
      <c r="C435" s="506">
        <f>SUM(C436:C437)</f>
        <v>1975</v>
      </c>
    </row>
    <row r="436" spans="1:3" s="364" customFormat="1" ht="23.25" customHeight="1">
      <c r="A436" s="374" t="s">
        <v>600</v>
      </c>
      <c r="B436" s="375"/>
      <c r="C436" s="508"/>
    </row>
    <row r="437" spans="1:3" s="364" customFormat="1" ht="23.25" customHeight="1">
      <c r="A437" s="374" t="s">
        <v>601</v>
      </c>
      <c r="B437" s="375">
        <v>172</v>
      </c>
      <c r="C437" s="507">
        <v>1975</v>
      </c>
    </row>
    <row r="438" spans="1:3" s="364" customFormat="1" ht="23.25" customHeight="1">
      <c r="A438" s="371" t="s">
        <v>602</v>
      </c>
      <c r="B438" s="372">
        <f>B439+B444+B446</f>
        <v>6398</v>
      </c>
      <c r="C438" s="506">
        <f>C439+C444+C446</f>
        <v>9102</v>
      </c>
    </row>
    <row r="439" spans="1:3" s="364" customFormat="1" ht="23.25" customHeight="1">
      <c r="A439" s="371" t="s">
        <v>603</v>
      </c>
      <c r="B439" s="372">
        <f>SUM(B440:B443)</f>
        <v>6386</v>
      </c>
      <c r="C439" s="506">
        <f>SUM(C440:C443)</f>
        <v>8090</v>
      </c>
    </row>
    <row r="440" spans="1:3" ht="23.25" customHeight="1">
      <c r="A440" s="374" t="s">
        <v>243</v>
      </c>
      <c r="B440" s="375">
        <v>6386</v>
      </c>
      <c r="C440" s="507">
        <v>8048</v>
      </c>
    </row>
    <row r="441" spans="1:3" ht="23.25" customHeight="1">
      <c r="A441" s="374" t="s">
        <v>604</v>
      </c>
      <c r="B441" s="375"/>
      <c r="C441" s="508"/>
    </row>
    <row r="442" spans="1:3" ht="23.25" customHeight="1">
      <c r="A442" s="374" t="s">
        <v>605</v>
      </c>
      <c r="B442" s="375"/>
      <c r="C442" s="508"/>
    </row>
    <row r="443" spans="1:3" ht="23.25" customHeight="1">
      <c r="A443" s="374" t="s">
        <v>606</v>
      </c>
      <c r="B443" s="375"/>
      <c r="C443" s="507">
        <v>42</v>
      </c>
    </row>
    <row r="444" spans="1:3" ht="23.25" customHeight="1">
      <c r="A444" s="371" t="s">
        <v>607</v>
      </c>
      <c r="B444" s="372">
        <f t="shared" ref="B444:B449" si="2">B445</f>
        <v>0</v>
      </c>
      <c r="C444" s="506">
        <f t="shared" ref="C444:C449" si="3">C445</f>
        <v>0</v>
      </c>
    </row>
    <row r="445" spans="1:3" s="364" customFormat="1" ht="23.25" customHeight="1">
      <c r="A445" s="374" t="s">
        <v>608</v>
      </c>
      <c r="B445" s="375"/>
      <c r="C445" s="508"/>
    </row>
    <row r="446" spans="1:3" ht="23.25" customHeight="1">
      <c r="A446" s="371" t="s">
        <v>609</v>
      </c>
      <c r="B446" s="372">
        <f t="shared" si="2"/>
        <v>12</v>
      </c>
      <c r="C446" s="506">
        <f t="shared" si="3"/>
        <v>1012</v>
      </c>
    </row>
    <row r="447" spans="1:3" ht="23.25" customHeight="1">
      <c r="A447" s="374" t="s">
        <v>610</v>
      </c>
      <c r="B447" s="375">
        <v>12</v>
      </c>
      <c r="C447" s="507">
        <v>1012</v>
      </c>
    </row>
    <row r="448" spans="1:3" ht="23.25" customHeight="1">
      <c r="A448" s="371" t="s">
        <v>611</v>
      </c>
      <c r="B448" s="372">
        <f>B449+B451+B453+B457+B464+B468</f>
        <v>881</v>
      </c>
      <c r="C448" s="506">
        <f>C449+C451+C453+C457+C464+C468</f>
        <v>1256</v>
      </c>
    </row>
    <row r="449" spans="1:3" ht="23.25" customHeight="1">
      <c r="A449" s="371" t="s">
        <v>612</v>
      </c>
      <c r="B449" s="372">
        <f t="shared" si="2"/>
        <v>0</v>
      </c>
      <c r="C449" s="506">
        <f t="shared" si="3"/>
        <v>0</v>
      </c>
    </row>
    <row r="450" spans="1:3" s="364" customFormat="1" ht="23.25" customHeight="1">
      <c r="A450" s="374" t="s">
        <v>243</v>
      </c>
      <c r="B450" s="375"/>
      <c r="C450" s="508"/>
    </row>
    <row r="451" spans="1:3" ht="23.25" customHeight="1">
      <c r="A451" s="371" t="s">
        <v>613</v>
      </c>
      <c r="B451" s="372">
        <f>B452</f>
        <v>0</v>
      </c>
      <c r="C451" s="506">
        <f>C452</f>
        <v>163</v>
      </c>
    </row>
    <row r="452" spans="1:3" ht="23.25" customHeight="1">
      <c r="A452" s="374" t="s">
        <v>614</v>
      </c>
      <c r="B452" s="375"/>
      <c r="C452" s="507">
        <v>163</v>
      </c>
    </row>
    <row r="453" spans="1:3" ht="23.25" customHeight="1">
      <c r="A453" s="371" t="s">
        <v>615</v>
      </c>
      <c r="B453" s="372">
        <f>SUM(B454:B456)</f>
        <v>881</v>
      </c>
      <c r="C453" s="506">
        <f>SUM(C454:C456)</f>
        <v>933</v>
      </c>
    </row>
    <row r="454" spans="1:3" ht="23.25" customHeight="1">
      <c r="A454" s="374" t="s">
        <v>243</v>
      </c>
      <c r="B454" s="375">
        <v>721</v>
      </c>
      <c r="C454" s="507">
        <v>933</v>
      </c>
    </row>
    <row r="455" spans="1:3" s="364" customFormat="1" ht="23.25" customHeight="1">
      <c r="A455" s="374" t="s">
        <v>616</v>
      </c>
      <c r="B455" s="375">
        <v>160</v>
      </c>
      <c r="C455" s="508"/>
    </row>
    <row r="456" spans="1:3" ht="23.25" customHeight="1">
      <c r="A456" s="374" t="s">
        <v>617</v>
      </c>
      <c r="B456" s="375"/>
      <c r="C456" s="508"/>
    </row>
    <row r="457" spans="1:3" ht="23.25" customHeight="1">
      <c r="A457" s="371" t="s">
        <v>618</v>
      </c>
      <c r="B457" s="372">
        <f>SUM(B458:B463)</f>
        <v>0</v>
      </c>
      <c r="C457" s="506">
        <f>SUM(C458:C463)</f>
        <v>0</v>
      </c>
    </row>
    <row r="458" spans="1:3" ht="23.25" customHeight="1">
      <c r="A458" s="374" t="s">
        <v>243</v>
      </c>
      <c r="B458" s="375"/>
      <c r="C458" s="508"/>
    </row>
    <row r="459" spans="1:3" s="364" customFormat="1" ht="23.25" customHeight="1">
      <c r="A459" s="374" t="s">
        <v>244</v>
      </c>
      <c r="B459" s="375"/>
      <c r="C459" s="508"/>
    </row>
    <row r="460" spans="1:3" ht="23.25" customHeight="1">
      <c r="A460" s="374" t="s">
        <v>570</v>
      </c>
      <c r="B460" s="375"/>
      <c r="C460" s="508"/>
    </row>
    <row r="461" spans="1:3" ht="23.25" customHeight="1">
      <c r="A461" s="374" t="s">
        <v>619</v>
      </c>
      <c r="B461" s="375"/>
      <c r="C461" s="508"/>
    </row>
    <row r="462" spans="1:3" ht="23.25" customHeight="1">
      <c r="A462" s="374" t="s">
        <v>620</v>
      </c>
      <c r="B462" s="375"/>
      <c r="C462" s="508"/>
    </row>
    <row r="463" spans="1:3" ht="23.25" customHeight="1">
      <c r="A463" s="377" t="s">
        <v>621</v>
      </c>
      <c r="B463" s="375"/>
      <c r="C463" s="508"/>
    </row>
    <row r="464" spans="1:3" s="364" customFormat="1" ht="23.25" customHeight="1">
      <c r="A464" s="371" t="s">
        <v>622</v>
      </c>
      <c r="B464" s="372">
        <f>SUM(B465:B467)</f>
        <v>0</v>
      </c>
      <c r="C464" s="506">
        <f>SUM(C465:C467)</f>
        <v>160</v>
      </c>
    </row>
    <row r="465" spans="1:3" s="364" customFormat="1" ht="23.25" customHeight="1">
      <c r="A465" s="374" t="s">
        <v>623</v>
      </c>
      <c r="B465" s="375"/>
      <c r="C465" s="508"/>
    </row>
    <row r="466" spans="1:3" ht="23.25" customHeight="1">
      <c r="A466" s="374" t="s">
        <v>624</v>
      </c>
      <c r="B466" s="375"/>
      <c r="C466" s="508"/>
    </row>
    <row r="467" spans="1:3" ht="23.25" customHeight="1">
      <c r="A467" s="374" t="s">
        <v>625</v>
      </c>
      <c r="B467" s="375"/>
      <c r="C467" s="507">
        <v>160</v>
      </c>
    </row>
    <row r="468" spans="1:3" s="364" customFormat="1" ht="23.25" customHeight="1">
      <c r="A468" s="371" t="s">
        <v>626</v>
      </c>
      <c r="B468" s="372">
        <f>B469</f>
        <v>0</v>
      </c>
      <c r="C468" s="506">
        <f>C469</f>
        <v>0</v>
      </c>
    </row>
    <row r="469" spans="1:3" ht="23.25" customHeight="1">
      <c r="A469" s="374" t="s">
        <v>627</v>
      </c>
      <c r="B469" s="375"/>
      <c r="C469" s="508"/>
    </row>
    <row r="470" spans="1:3" s="364" customFormat="1" ht="23.25" customHeight="1">
      <c r="A470" s="371" t="s">
        <v>628</v>
      </c>
      <c r="B470" s="372">
        <f>B471+B475+B477+B479</f>
        <v>396</v>
      </c>
      <c r="C470" s="506">
        <f>C471+C475+C477+C479</f>
        <v>3428</v>
      </c>
    </row>
    <row r="471" spans="1:3" ht="23.25" customHeight="1">
      <c r="A471" s="371" t="s">
        <v>629</v>
      </c>
      <c r="B471" s="372">
        <f>SUM(B472:B474)</f>
        <v>396</v>
      </c>
      <c r="C471" s="506">
        <f>SUM(C472:C474)</f>
        <v>1722</v>
      </c>
    </row>
    <row r="472" spans="1:3" s="364" customFormat="1" ht="23.25" customHeight="1">
      <c r="A472" s="374" t="s">
        <v>243</v>
      </c>
      <c r="B472" s="375">
        <v>396</v>
      </c>
      <c r="C472" s="507">
        <v>484</v>
      </c>
    </row>
    <row r="473" spans="1:3" s="364" customFormat="1" ht="23.25" customHeight="1">
      <c r="A473" s="374" t="s">
        <v>244</v>
      </c>
      <c r="B473" s="375"/>
      <c r="C473" s="507">
        <v>3</v>
      </c>
    </row>
    <row r="474" spans="1:3" s="364" customFormat="1" ht="23.25" customHeight="1">
      <c r="A474" s="374" t="s">
        <v>630</v>
      </c>
      <c r="B474" s="375"/>
      <c r="C474" s="507">
        <v>1235</v>
      </c>
    </row>
    <row r="475" spans="1:3" ht="23.25" customHeight="1">
      <c r="A475" s="371" t="s">
        <v>631</v>
      </c>
      <c r="B475" s="372">
        <f>B476</f>
        <v>0</v>
      </c>
      <c r="C475" s="506">
        <f>C476</f>
        <v>0</v>
      </c>
    </row>
    <row r="476" spans="1:3" s="364" customFormat="1" ht="23.25" customHeight="1">
      <c r="A476" s="374" t="s">
        <v>632</v>
      </c>
      <c r="B476" s="375"/>
      <c r="C476" s="508"/>
    </row>
    <row r="477" spans="1:3" ht="23.25" customHeight="1">
      <c r="A477" s="371" t="s">
        <v>633</v>
      </c>
      <c r="B477" s="372">
        <f>B478</f>
        <v>0</v>
      </c>
      <c r="C477" s="506">
        <f>C478</f>
        <v>1593</v>
      </c>
    </row>
    <row r="478" spans="1:3" ht="23.25" customHeight="1">
      <c r="A478" s="374" t="s">
        <v>634</v>
      </c>
      <c r="B478" s="375"/>
      <c r="C478" s="507">
        <v>1593</v>
      </c>
    </row>
    <row r="479" spans="1:3" s="364" customFormat="1" ht="23.25" customHeight="1">
      <c r="A479" s="371" t="s">
        <v>635</v>
      </c>
      <c r="B479" s="372">
        <f>B480</f>
        <v>0</v>
      </c>
      <c r="C479" s="506">
        <f>C480</f>
        <v>113</v>
      </c>
    </row>
    <row r="480" spans="1:3" s="364" customFormat="1" ht="23.25" customHeight="1">
      <c r="A480" s="374" t="s">
        <v>636</v>
      </c>
      <c r="B480" s="375"/>
      <c r="C480" s="507">
        <v>113</v>
      </c>
    </row>
    <row r="481" spans="1:3" s="364" customFormat="1" ht="23.25" customHeight="1">
      <c r="A481" s="371" t="s">
        <v>637</v>
      </c>
      <c r="B481" s="372">
        <f>B482</f>
        <v>0</v>
      </c>
      <c r="C481" s="506">
        <f>C482</f>
        <v>213</v>
      </c>
    </row>
    <row r="482" spans="1:3" ht="23.25" customHeight="1">
      <c r="A482" s="371" t="s">
        <v>638</v>
      </c>
      <c r="B482" s="372">
        <f>B483</f>
        <v>0</v>
      </c>
      <c r="C482" s="506">
        <f>C483</f>
        <v>213</v>
      </c>
    </row>
    <row r="483" spans="1:3" s="364" customFormat="1" ht="23.25" customHeight="1">
      <c r="A483" s="374" t="s">
        <v>639</v>
      </c>
      <c r="B483" s="375"/>
      <c r="C483" s="507">
        <v>213</v>
      </c>
    </row>
    <row r="484" spans="1:3" ht="23.25" customHeight="1">
      <c r="A484" s="371" t="s">
        <v>640</v>
      </c>
      <c r="B484" s="372">
        <f>B485</f>
        <v>2662</v>
      </c>
      <c r="C484" s="506">
        <f>C485</f>
        <v>2213</v>
      </c>
    </row>
    <row r="485" spans="1:3" s="364" customFormat="1" ht="23.25" customHeight="1">
      <c r="A485" s="371" t="s">
        <v>641</v>
      </c>
      <c r="B485" s="372">
        <v>2662</v>
      </c>
      <c r="C485" s="507">
        <v>2213</v>
      </c>
    </row>
    <row r="486" spans="1:3" s="364" customFormat="1" ht="23.25" customHeight="1">
      <c r="A486" s="371" t="s">
        <v>642</v>
      </c>
      <c r="B486" s="372">
        <f>B487</f>
        <v>42815</v>
      </c>
      <c r="C486" s="506">
        <f>C487</f>
        <v>30375</v>
      </c>
    </row>
    <row r="487" spans="1:3" ht="23.25" customHeight="1">
      <c r="A487" s="371" t="s">
        <v>643</v>
      </c>
      <c r="B487" s="372">
        <f>SUM(B488:B498)</f>
        <v>42815</v>
      </c>
      <c r="C487" s="506">
        <f>SUM(C488:C498)</f>
        <v>30375</v>
      </c>
    </row>
    <row r="488" spans="1:3" ht="23.25" customHeight="1">
      <c r="A488" s="374" t="s">
        <v>243</v>
      </c>
      <c r="B488" s="375">
        <v>1514</v>
      </c>
      <c r="C488" s="507">
        <v>2072</v>
      </c>
    </row>
    <row r="489" spans="1:3" ht="23.25" customHeight="1">
      <c r="A489" s="374" t="s">
        <v>244</v>
      </c>
      <c r="B489" s="375">
        <v>186</v>
      </c>
      <c r="C489" s="507">
        <v>198</v>
      </c>
    </row>
    <row r="490" spans="1:3" ht="23.25" customHeight="1">
      <c r="A490" s="374" t="s">
        <v>644</v>
      </c>
      <c r="B490" s="375">
        <v>25</v>
      </c>
      <c r="C490" s="507">
        <v>25</v>
      </c>
    </row>
    <row r="491" spans="1:3" ht="23.25" customHeight="1">
      <c r="A491" s="374" t="s">
        <v>645</v>
      </c>
      <c r="B491" s="375">
        <v>260</v>
      </c>
      <c r="C491" s="507">
        <v>237</v>
      </c>
    </row>
    <row r="492" spans="1:3" ht="23.25" customHeight="1">
      <c r="A492" s="374" t="s">
        <v>646</v>
      </c>
      <c r="B492" s="375"/>
      <c r="C492" s="508"/>
    </row>
    <row r="493" spans="1:3" s="364" customFormat="1" ht="23.25" customHeight="1">
      <c r="A493" s="374" t="s">
        <v>647</v>
      </c>
      <c r="B493" s="375"/>
      <c r="C493" s="508"/>
    </row>
    <row r="494" spans="1:3" ht="23.25" customHeight="1">
      <c r="A494" s="374" t="s">
        <v>648</v>
      </c>
      <c r="B494" s="375"/>
      <c r="C494" s="508"/>
    </row>
    <row r="495" spans="1:3" s="364" customFormat="1" ht="23.25" customHeight="1">
      <c r="A495" s="374" t="s">
        <v>649</v>
      </c>
      <c r="B495" s="375"/>
      <c r="C495" s="508"/>
    </row>
    <row r="496" spans="1:3" ht="23.25" customHeight="1">
      <c r="A496" s="374" t="s">
        <v>650</v>
      </c>
      <c r="B496" s="375"/>
      <c r="C496" s="508"/>
    </row>
    <row r="497" spans="1:3" ht="23.25" customHeight="1">
      <c r="A497" s="374" t="s">
        <v>247</v>
      </c>
      <c r="B497" s="375"/>
      <c r="C497" s="508"/>
    </row>
    <row r="498" spans="1:3" ht="23.25" customHeight="1">
      <c r="A498" s="374" t="s">
        <v>651</v>
      </c>
      <c r="B498" s="375">
        <v>40830</v>
      </c>
      <c r="C498" s="507">
        <v>27843</v>
      </c>
    </row>
    <row r="499" spans="1:3" ht="23.25" customHeight="1">
      <c r="A499" s="371" t="s">
        <v>652</v>
      </c>
      <c r="B499" s="372">
        <f>B500+B504+B506</f>
        <v>16193</v>
      </c>
      <c r="C499" s="506">
        <f>C500+C504+C506</f>
        <v>18802</v>
      </c>
    </row>
    <row r="500" spans="1:3" s="364" customFormat="1" ht="23.25" customHeight="1">
      <c r="A500" s="371" t="s">
        <v>653</v>
      </c>
      <c r="B500" s="372">
        <f>SUM(B501:B503)</f>
        <v>17</v>
      </c>
      <c r="C500" s="506">
        <f>SUM(C501:C503)</f>
        <v>1789</v>
      </c>
    </row>
    <row r="501" spans="1:3" ht="23.25" customHeight="1">
      <c r="A501" s="374" t="s">
        <v>654</v>
      </c>
      <c r="B501" s="375">
        <v>17</v>
      </c>
      <c r="C501" s="507">
        <v>115</v>
      </c>
    </row>
    <row r="502" spans="1:3" s="364" customFormat="1" ht="23.25" customHeight="1">
      <c r="A502" s="374" t="s">
        <v>655</v>
      </c>
      <c r="B502" s="375"/>
      <c r="C502" s="507">
        <v>1674</v>
      </c>
    </row>
    <row r="503" spans="1:3" ht="23.25" customHeight="1">
      <c r="A503" s="374" t="s">
        <v>656</v>
      </c>
      <c r="B503" s="375"/>
      <c r="C503" s="508"/>
    </row>
    <row r="504" spans="1:3" s="364" customFormat="1" ht="23.25" customHeight="1">
      <c r="A504" s="371" t="s">
        <v>657</v>
      </c>
      <c r="B504" s="372">
        <f>B505</f>
        <v>16176</v>
      </c>
      <c r="C504" s="506">
        <f>C505</f>
        <v>17013</v>
      </c>
    </row>
    <row r="505" spans="1:3" ht="23.25" customHeight="1">
      <c r="A505" s="374" t="s">
        <v>658</v>
      </c>
      <c r="B505" s="375">
        <v>16176</v>
      </c>
      <c r="C505" s="507">
        <v>17013</v>
      </c>
    </row>
    <row r="506" spans="1:3" s="364" customFormat="1" ht="23.25" customHeight="1">
      <c r="A506" s="371" t="s">
        <v>659</v>
      </c>
      <c r="B506" s="372"/>
      <c r="C506" s="506"/>
    </row>
    <row r="507" spans="1:3" s="364" customFormat="1" ht="23.25" customHeight="1">
      <c r="A507" s="374" t="s">
        <v>660</v>
      </c>
      <c r="B507" s="375"/>
      <c r="C507" s="508"/>
    </row>
    <row r="508" spans="1:3" ht="23.25" customHeight="1">
      <c r="A508" s="374" t="s">
        <v>661</v>
      </c>
      <c r="B508" s="375"/>
      <c r="C508" s="508"/>
    </row>
    <row r="509" spans="1:3" s="364" customFormat="1" ht="23.25" customHeight="1">
      <c r="A509" s="371" t="s">
        <v>662</v>
      </c>
      <c r="B509" s="372">
        <f>B510+B516</f>
        <v>319</v>
      </c>
      <c r="C509" s="506">
        <f>C510+C516</f>
        <v>388</v>
      </c>
    </row>
    <row r="510" spans="1:3" s="364" customFormat="1" ht="23.25" customHeight="1">
      <c r="A510" s="371" t="s">
        <v>663</v>
      </c>
      <c r="B510" s="372">
        <f>SUM(B511:B515)</f>
        <v>319</v>
      </c>
      <c r="C510" s="506">
        <f>SUM(C511:C515)</f>
        <v>388</v>
      </c>
    </row>
    <row r="511" spans="1:3" ht="23.25" customHeight="1">
      <c r="A511" s="374" t="s">
        <v>243</v>
      </c>
      <c r="B511" s="375">
        <v>319</v>
      </c>
      <c r="C511" s="507">
        <v>378</v>
      </c>
    </row>
    <row r="512" spans="1:3" ht="23.25" customHeight="1">
      <c r="A512" s="374" t="s">
        <v>664</v>
      </c>
      <c r="B512" s="375"/>
      <c r="C512" s="508"/>
    </row>
    <row r="513" spans="1:3" ht="23.25" customHeight="1">
      <c r="A513" s="374" t="s">
        <v>665</v>
      </c>
      <c r="B513" s="375"/>
      <c r="C513" s="508"/>
    </row>
    <row r="514" spans="1:3" ht="23.25" customHeight="1">
      <c r="A514" s="374" t="s">
        <v>666</v>
      </c>
      <c r="B514" s="375"/>
      <c r="C514" s="508"/>
    </row>
    <row r="515" spans="1:3" ht="23.25" customHeight="1">
      <c r="A515" s="374" t="s">
        <v>667</v>
      </c>
      <c r="B515" s="375"/>
      <c r="C515" s="507">
        <v>10</v>
      </c>
    </row>
    <row r="516" spans="1:3" ht="23.25" customHeight="1">
      <c r="A516" s="371" t="s">
        <v>668</v>
      </c>
      <c r="B516" s="372">
        <f>B517</f>
        <v>0</v>
      </c>
      <c r="C516" s="506">
        <f>C517</f>
        <v>0</v>
      </c>
    </row>
    <row r="517" spans="1:3" ht="23.25" customHeight="1">
      <c r="A517" s="374" t="s">
        <v>669</v>
      </c>
      <c r="B517" s="375"/>
      <c r="C517" s="508"/>
    </row>
    <row r="518" spans="1:3" ht="23.25" customHeight="1">
      <c r="A518" s="383" t="s">
        <v>670</v>
      </c>
      <c r="B518" s="372">
        <f>SUM(B519)</f>
        <v>708</v>
      </c>
      <c r="C518" s="506">
        <f>SUM(C519)</f>
        <v>934</v>
      </c>
    </row>
    <row r="519" spans="1:3" ht="23.25" customHeight="1">
      <c r="A519" s="383" t="s">
        <v>671</v>
      </c>
      <c r="B519" s="372">
        <f>SUM(B520:B525)</f>
        <v>708</v>
      </c>
      <c r="C519" s="506">
        <f>SUM(C520:C525)</f>
        <v>934</v>
      </c>
    </row>
    <row r="520" spans="1:3" ht="23.25" customHeight="1">
      <c r="A520" s="377" t="s">
        <v>672</v>
      </c>
      <c r="B520" s="375">
        <v>510</v>
      </c>
      <c r="C520" s="507">
        <v>738</v>
      </c>
    </row>
    <row r="521" spans="1:3" ht="23.25" customHeight="1">
      <c r="A521" s="377" t="s">
        <v>673</v>
      </c>
      <c r="B521" s="375">
        <v>25</v>
      </c>
      <c r="C521" s="507">
        <v>29</v>
      </c>
    </row>
    <row r="522" spans="1:3" ht="23.25" customHeight="1">
      <c r="A522" s="377" t="s">
        <v>674</v>
      </c>
      <c r="B522" s="375"/>
      <c r="C522" s="508"/>
    </row>
    <row r="523" spans="1:3" ht="23.25" customHeight="1">
      <c r="A523" s="377" t="s">
        <v>675</v>
      </c>
      <c r="B523" s="375">
        <v>90</v>
      </c>
      <c r="C523" s="507">
        <v>72</v>
      </c>
    </row>
    <row r="524" spans="1:3" ht="23.25" customHeight="1">
      <c r="A524" s="377" t="s">
        <v>676</v>
      </c>
      <c r="B524" s="375">
        <v>45</v>
      </c>
      <c r="C524" s="507">
        <v>33</v>
      </c>
    </row>
    <row r="525" spans="1:3" ht="23.25" customHeight="1">
      <c r="A525" s="377" t="s">
        <v>677</v>
      </c>
      <c r="B525" s="375">
        <v>38</v>
      </c>
      <c r="C525" s="507">
        <v>62</v>
      </c>
    </row>
    <row r="526" spans="1:3" ht="23.25" customHeight="1">
      <c r="A526" s="371" t="s">
        <v>678</v>
      </c>
      <c r="B526" s="372">
        <v>18544</v>
      </c>
      <c r="C526" s="506"/>
    </row>
    <row r="527" spans="1:3" ht="23.25" customHeight="1">
      <c r="A527" s="371" t="s">
        <v>679</v>
      </c>
      <c r="B527" s="372">
        <f>B528+B529</f>
        <v>73145</v>
      </c>
      <c r="C527" s="506">
        <f>C528+C529</f>
        <v>155</v>
      </c>
    </row>
    <row r="528" spans="1:3" ht="23.25" customHeight="1">
      <c r="A528" s="371" t="s">
        <v>680</v>
      </c>
      <c r="B528" s="372">
        <v>60000</v>
      </c>
      <c r="C528" s="506"/>
    </row>
    <row r="529" spans="1:3" ht="23.25" customHeight="1">
      <c r="A529" s="371" t="s">
        <v>641</v>
      </c>
      <c r="B529" s="372">
        <f>B530</f>
        <v>13145</v>
      </c>
      <c r="C529" s="506">
        <f>C530</f>
        <v>155</v>
      </c>
    </row>
    <row r="530" spans="1:3" ht="23.25" customHeight="1">
      <c r="A530" s="374" t="s">
        <v>681</v>
      </c>
      <c r="B530" s="375">
        <v>13145</v>
      </c>
      <c r="C530" s="507">
        <v>155</v>
      </c>
    </row>
    <row r="531" spans="1:3" s="364" customFormat="1" ht="23.25" customHeight="1">
      <c r="A531" s="371" t="s">
        <v>682</v>
      </c>
      <c r="B531" s="372">
        <f t="shared" ref="B531:B536" si="4">SUM(B532)</f>
        <v>525</v>
      </c>
      <c r="C531" s="506">
        <f t="shared" ref="C531:C536" si="5">SUM(C532)</f>
        <v>524</v>
      </c>
    </row>
    <row r="532" spans="1:3" ht="23.25" customHeight="1">
      <c r="A532" s="371" t="s">
        <v>683</v>
      </c>
      <c r="B532" s="372">
        <f t="shared" si="4"/>
        <v>525</v>
      </c>
      <c r="C532" s="506">
        <f t="shared" si="5"/>
        <v>524</v>
      </c>
    </row>
    <row r="533" spans="1:3" s="364" customFormat="1" ht="23.25" customHeight="1">
      <c r="A533" s="374" t="s">
        <v>684</v>
      </c>
      <c r="B533" s="375">
        <v>525</v>
      </c>
      <c r="C533" s="507">
        <v>524</v>
      </c>
    </row>
    <row r="534" spans="1:3" ht="23.25" customHeight="1">
      <c r="A534" s="371" t="s">
        <v>685</v>
      </c>
      <c r="B534" s="372">
        <f>B7+B121+B124+B148+B171+B188+B216+B295+B345+B363+B378+B438+B448+B470+B484+B486+B499+B509+B518+B526+B527+B531</f>
        <v>764457</v>
      </c>
      <c r="C534" s="506">
        <f>C7+C121+C124+C148+C171+C188+C216+C295+C345+C363+C378+C438+C448+C470+C484+C486+C499+C509+C518+C526+C527+C531+C481</f>
        <v>765062</v>
      </c>
    </row>
    <row r="535" spans="1:3" ht="23.25" customHeight="1">
      <c r="A535" s="371" t="s">
        <v>686</v>
      </c>
      <c r="B535" s="372">
        <f t="shared" si="4"/>
        <v>5000</v>
      </c>
      <c r="C535" s="506">
        <f t="shared" si="5"/>
        <v>5000</v>
      </c>
    </row>
    <row r="536" spans="1:3" ht="23.25" customHeight="1">
      <c r="A536" s="371" t="s">
        <v>687</v>
      </c>
      <c r="B536" s="372">
        <f t="shared" si="4"/>
        <v>5000</v>
      </c>
      <c r="C536" s="506">
        <f t="shared" si="5"/>
        <v>5000</v>
      </c>
    </row>
    <row r="537" spans="1:3" ht="23.25" customHeight="1">
      <c r="A537" s="374" t="s">
        <v>688</v>
      </c>
      <c r="B537" s="375">
        <v>5000</v>
      </c>
      <c r="C537" s="507">
        <v>5000</v>
      </c>
    </row>
    <row r="538" spans="1:3" ht="23.25" customHeight="1">
      <c r="A538" s="384" t="s">
        <v>689</v>
      </c>
      <c r="B538" s="385">
        <f>B534+B535</f>
        <v>769457</v>
      </c>
      <c r="C538" s="509">
        <f>C534+C535</f>
        <v>770062</v>
      </c>
    </row>
  </sheetData>
  <mergeCells count="4">
    <mergeCell ref="A2:C2"/>
    <mergeCell ref="A4:A6"/>
    <mergeCell ref="B4:B6"/>
    <mergeCell ref="C4:C6"/>
  </mergeCells>
  <phoneticPr fontId="26" type="noConversion"/>
  <pageMargins left="0.39370078740157483" right="0.39370078740157483" top="0.59055118110236227" bottom="0.59055118110236227" header="0.11811023622047245" footer="0.11811023622047245"/>
  <pageSetup paperSize="9" orientation="portrait" r:id="rId1"/>
</worksheet>
</file>

<file path=xl/worksheets/sheet40.xml><?xml version="1.0" encoding="utf-8"?>
<worksheet xmlns="http://schemas.openxmlformats.org/spreadsheetml/2006/main" xmlns:r="http://schemas.openxmlformats.org/officeDocument/2006/relationships">
  <sheetPr>
    <tabColor theme="8" tint="0.59999389629810485"/>
    <pageSetUpPr fitToPage="1"/>
  </sheetPr>
  <dimension ref="A1:K12"/>
  <sheetViews>
    <sheetView zoomScaleSheetLayoutView="100" workbookViewId="0">
      <selection activeCell="J12" sqref="J12"/>
    </sheetView>
  </sheetViews>
  <sheetFormatPr defaultColWidth="10" defaultRowHeight="14.25"/>
  <cols>
    <col min="1" max="1" width="18.7109375" style="22" customWidth="1"/>
    <col min="2" max="4" width="19.7109375" style="22" customWidth="1"/>
    <col min="5" max="5" width="17.7109375" style="22" customWidth="1"/>
    <col min="6" max="16384" width="10" style="22"/>
  </cols>
  <sheetData>
    <row r="1" spans="1:11" ht="25.5" customHeight="1">
      <c r="A1" s="23" t="s">
        <v>1291</v>
      </c>
      <c r="B1" s="23"/>
      <c r="C1" s="23"/>
      <c r="D1" s="23"/>
      <c r="E1" s="23"/>
    </row>
    <row r="2" spans="1:11" ht="30.75" customHeight="1">
      <c r="A2" s="623" t="s">
        <v>1233</v>
      </c>
      <c r="B2" s="623"/>
      <c r="C2" s="623"/>
      <c r="D2" s="623"/>
      <c r="E2" s="623"/>
    </row>
    <row r="3" spans="1:11" ht="21" customHeight="1" thickBot="1">
      <c r="A3" s="24"/>
      <c r="B3" s="24"/>
      <c r="C3" s="24"/>
      <c r="D3" s="24"/>
      <c r="E3" s="24" t="s">
        <v>208</v>
      </c>
    </row>
    <row r="4" spans="1:11" ht="36.950000000000003" customHeight="1">
      <c r="A4" s="620" t="s">
        <v>1145</v>
      </c>
      <c r="B4" s="624" t="s">
        <v>1234</v>
      </c>
      <c r="C4" s="624"/>
      <c r="D4" s="624"/>
      <c r="E4" s="625" t="s">
        <v>1235</v>
      </c>
    </row>
    <row r="5" spans="1:11" ht="60.75" customHeight="1">
      <c r="A5" s="621"/>
      <c r="B5" s="28" t="s">
        <v>1047</v>
      </c>
      <c r="C5" s="28" t="s">
        <v>1236</v>
      </c>
      <c r="D5" s="28" t="s">
        <v>1237</v>
      </c>
      <c r="E5" s="626"/>
    </row>
    <row r="6" spans="1:11" ht="30.4" customHeight="1">
      <c r="A6" s="29" t="s">
        <v>938</v>
      </c>
      <c r="B6" s="30">
        <f>B7+B8</f>
        <v>5000</v>
      </c>
      <c r="C6" s="30">
        <f>C7+C8</f>
        <v>0</v>
      </c>
      <c r="D6" s="30">
        <f>D7+D8</f>
        <v>5000</v>
      </c>
      <c r="E6" s="31">
        <f>E7+E8</f>
        <v>23558</v>
      </c>
      <c r="I6" s="40"/>
      <c r="J6" s="40"/>
      <c r="K6" s="40"/>
    </row>
    <row r="7" spans="1:11" ht="30.4" customHeight="1">
      <c r="A7" s="29" t="s">
        <v>1238</v>
      </c>
      <c r="B7" s="32">
        <f>C7+D7</f>
        <v>5000</v>
      </c>
      <c r="C7" s="33"/>
      <c r="D7" s="33">
        <v>5000</v>
      </c>
      <c r="E7" s="34">
        <v>524</v>
      </c>
      <c r="I7" s="40"/>
      <c r="J7" s="40"/>
      <c r="K7" s="40"/>
    </row>
    <row r="8" spans="1:11" ht="30.4" customHeight="1">
      <c r="A8" s="29" t="s">
        <v>1239</v>
      </c>
      <c r="B8" s="32">
        <f>C8+D8</f>
        <v>0</v>
      </c>
      <c r="C8" s="33"/>
      <c r="D8" s="33"/>
      <c r="E8" s="34">
        <v>23034</v>
      </c>
      <c r="I8" s="40"/>
      <c r="J8" s="40"/>
      <c r="K8" s="40"/>
    </row>
    <row r="9" spans="1:11" ht="30.4" customHeight="1">
      <c r="A9" s="35"/>
      <c r="B9" s="33"/>
      <c r="C9" s="33"/>
      <c r="D9" s="33"/>
      <c r="E9" s="34"/>
      <c r="I9" s="40"/>
      <c r="J9" s="40"/>
      <c r="K9" s="40"/>
    </row>
    <row r="10" spans="1:11" ht="30.4" customHeight="1" thickBot="1">
      <c r="A10" s="36"/>
      <c r="B10" s="37"/>
      <c r="C10" s="37"/>
      <c r="D10" s="37"/>
      <c r="E10" s="38"/>
      <c r="I10" s="40"/>
      <c r="J10" s="40"/>
      <c r="K10" s="40"/>
    </row>
    <row r="11" spans="1:11">
      <c r="A11" s="39"/>
      <c r="B11" s="39"/>
      <c r="C11" s="39"/>
      <c r="D11" s="39"/>
      <c r="E11" s="39"/>
    </row>
    <row r="12" spans="1:11">
      <c r="A12" s="39"/>
      <c r="B12" s="39"/>
      <c r="C12" s="39"/>
      <c r="D12" s="39"/>
      <c r="E12" s="39"/>
    </row>
  </sheetData>
  <mergeCells count="4">
    <mergeCell ref="A2:E2"/>
    <mergeCell ref="A4:A5"/>
    <mergeCell ref="B4:D4"/>
    <mergeCell ref="E4:E5"/>
  </mergeCells>
  <phoneticPr fontId="29" type="noConversion"/>
  <pageMargins left="0.55118110236220474" right="0.55118110236220474" top="0.98425196850393715" bottom="0.98425196850393715" header="0.51181102362204722" footer="0.51181102362204722"/>
  <pageSetup paperSize="9" scale="97" orientation="portrait" r:id="rId1"/>
</worksheet>
</file>

<file path=xl/worksheets/sheet41.xml><?xml version="1.0" encoding="utf-8"?>
<worksheet xmlns="http://schemas.openxmlformats.org/spreadsheetml/2006/main" xmlns:r="http://schemas.openxmlformats.org/officeDocument/2006/relationships">
  <sheetPr enableFormatConditionsCalculation="0">
    <tabColor theme="8" tint="0.59999389629810485"/>
    <pageSetUpPr fitToPage="1"/>
  </sheetPr>
  <dimension ref="A1:K12"/>
  <sheetViews>
    <sheetView topLeftCell="A3" zoomScaleSheetLayoutView="100" workbookViewId="0">
      <selection activeCell="D13" sqref="D13"/>
    </sheetView>
  </sheetViews>
  <sheetFormatPr defaultColWidth="10" defaultRowHeight="14.25"/>
  <cols>
    <col min="1" max="1" width="18.7109375" style="22" customWidth="1"/>
    <col min="2" max="4" width="19.7109375" style="22" customWidth="1"/>
    <col min="5" max="5" width="17.7109375" style="22" customWidth="1"/>
    <col min="6" max="16384" width="10" style="22"/>
  </cols>
  <sheetData>
    <row r="1" spans="1:11" ht="25.5" customHeight="1">
      <c r="A1" s="23" t="s">
        <v>1292</v>
      </c>
      <c r="B1" s="23"/>
      <c r="C1" s="23"/>
      <c r="D1" s="23"/>
      <c r="E1" s="23"/>
    </row>
    <row r="2" spans="1:11" ht="30.75" customHeight="1">
      <c r="A2" s="623" t="s">
        <v>1294</v>
      </c>
      <c r="B2" s="623"/>
      <c r="C2" s="623"/>
      <c r="D2" s="623"/>
      <c r="E2" s="623"/>
    </row>
    <row r="3" spans="1:11" ht="21" customHeight="1">
      <c r="A3" s="24"/>
      <c r="B3" s="24"/>
      <c r="C3" s="24"/>
      <c r="D3" s="24"/>
      <c r="E3" s="24" t="s">
        <v>208</v>
      </c>
    </row>
    <row r="4" spans="1:11" ht="36.950000000000003" customHeight="1">
      <c r="A4" s="620" t="s">
        <v>1145</v>
      </c>
      <c r="B4" s="624" t="s">
        <v>1234</v>
      </c>
      <c r="C4" s="624"/>
      <c r="D4" s="624"/>
      <c r="E4" s="625" t="s">
        <v>1235</v>
      </c>
    </row>
    <row r="5" spans="1:11" ht="60.75" customHeight="1">
      <c r="A5" s="621"/>
      <c r="B5" s="28" t="s">
        <v>1047</v>
      </c>
      <c r="C5" s="28" t="s">
        <v>1236</v>
      </c>
      <c r="D5" s="28" t="s">
        <v>1237</v>
      </c>
      <c r="E5" s="626"/>
    </row>
    <row r="6" spans="1:11" ht="30.4" customHeight="1">
      <c r="A6" s="29" t="s">
        <v>938</v>
      </c>
      <c r="B6" s="30">
        <f>B7+B8</f>
        <v>21397</v>
      </c>
      <c r="C6" s="30">
        <f>C7+C8</f>
        <v>0</v>
      </c>
      <c r="D6" s="30">
        <f>D7+D8</f>
        <v>21397</v>
      </c>
      <c r="E6" s="31">
        <f>E7+E8</f>
        <v>29500</v>
      </c>
      <c r="I6" s="40"/>
      <c r="J6" s="40"/>
      <c r="K6" s="40"/>
    </row>
    <row r="7" spans="1:11" ht="30.4" customHeight="1">
      <c r="A7" s="29" t="s">
        <v>1238</v>
      </c>
      <c r="B7" s="32">
        <f>C7+D7</f>
        <v>3510</v>
      </c>
      <c r="C7" s="33">
        <v>0</v>
      </c>
      <c r="D7" s="33">
        <v>3510</v>
      </c>
      <c r="E7" s="33">
        <v>500</v>
      </c>
      <c r="I7" s="40"/>
      <c r="J7" s="40"/>
      <c r="K7" s="40"/>
    </row>
    <row r="8" spans="1:11" ht="30.4" customHeight="1">
      <c r="A8" s="29" t="s">
        <v>1239</v>
      </c>
      <c r="B8" s="32">
        <f>C8+D8</f>
        <v>17887</v>
      </c>
      <c r="C8" s="33"/>
      <c r="D8" s="33">
        <v>17887</v>
      </c>
      <c r="E8" s="32">
        <v>29000</v>
      </c>
      <c r="I8" s="40"/>
      <c r="J8" s="40"/>
      <c r="K8" s="40"/>
    </row>
    <row r="9" spans="1:11" ht="30.4" customHeight="1">
      <c r="A9" s="35"/>
      <c r="B9" s="33"/>
      <c r="C9" s="33"/>
      <c r="D9" s="33"/>
      <c r="E9" s="34"/>
      <c r="I9" s="40"/>
      <c r="J9" s="40"/>
      <c r="K9" s="40"/>
    </row>
    <row r="10" spans="1:11" ht="30.4" customHeight="1">
      <c r="A10" s="36"/>
      <c r="B10" s="37"/>
      <c r="C10" s="37"/>
      <c r="D10" s="37"/>
      <c r="E10" s="38"/>
      <c r="I10" s="40"/>
      <c r="J10" s="40"/>
      <c r="K10" s="40"/>
    </row>
    <row r="11" spans="1:11">
      <c r="A11" s="39"/>
      <c r="B11" s="39"/>
      <c r="C11" s="39"/>
      <c r="D11" s="39"/>
      <c r="E11" s="39"/>
    </row>
    <row r="12" spans="1:11">
      <c r="A12" s="39"/>
      <c r="B12" s="39"/>
      <c r="C12" s="39"/>
      <c r="D12" s="39"/>
      <c r="E12" s="39"/>
    </row>
  </sheetData>
  <mergeCells count="4">
    <mergeCell ref="A2:E2"/>
    <mergeCell ref="B4:D4"/>
    <mergeCell ref="A4:A5"/>
    <mergeCell ref="E4:E5"/>
  </mergeCells>
  <phoneticPr fontId="26" type="noConversion"/>
  <pageMargins left="0.55118110236220474" right="0.55118110236220474" top="0.98425196850393715" bottom="0.98425196850393715" header="0.51181102362204722" footer="0.51181102362204722"/>
  <pageSetup paperSize="9" scale="97" orientation="portrait" r:id="rId1"/>
</worksheet>
</file>

<file path=xl/worksheets/sheet42.xml><?xml version="1.0" encoding="utf-8"?>
<worksheet xmlns="http://schemas.openxmlformats.org/spreadsheetml/2006/main" xmlns:r="http://schemas.openxmlformats.org/officeDocument/2006/relationships">
  <sheetPr enableFormatConditionsCalculation="0">
    <tabColor theme="8" tint="0.59999389629810485"/>
  </sheetPr>
  <dimension ref="A1:B49"/>
  <sheetViews>
    <sheetView zoomScaleSheetLayoutView="100" workbookViewId="0">
      <selection activeCell="E6" sqref="E6"/>
    </sheetView>
  </sheetViews>
  <sheetFormatPr defaultColWidth="9.7109375" defaultRowHeight="14.25"/>
  <cols>
    <col min="1" max="1" width="67.28515625" style="5" customWidth="1"/>
    <col min="2" max="2" width="18.5703125" style="6" customWidth="1"/>
    <col min="3" max="4" width="12" style="5" customWidth="1"/>
    <col min="5" max="5" width="9.7109375" style="5"/>
    <col min="6" max="6" width="12" style="5" customWidth="1"/>
    <col min="7" max="252" width="9.7109375" style="5"/>
    <col min="253" max="253" width="50.42578125" style="5" customWidth="1"/>
    <col min="254" max="254" width="43" style="5" customWidth="1"/>
    <col min="255" max="16384" width="9.7109375" style="5"/>
  </cols>
  <sheetData>
    <row r="1" spans="1:2" s="1" customFormat="1" ht="30.75" customHeight="1">
      <c r="A1" s="7" t="s">
        <v>1293</v>
      </c>
      <c r="B1" s="8"/>
    </row>
    <row r="2" spans="1:2" s="2" customFormat="1" ht="27">
      <c r="A2" s="627" t="s">
        <v>1240</v>
      </c>
      <c r="B2" s="627"/>
    </row>
    <row r="3" spans="1:2" s="3" customFormat="1" ht="22.5" customHeight="1">
      <c r="A3" s="9"/>
      <c r="B3" s="9" t="s">
        <v>208</v>
      </c>
    </row>
    <row r="4" spans="1:2" s="4" customFormat="1" ht="30.95" customHeight="1">
      <c r="A4" s="10" t="s">
        <v>862</v>
      </c>
      <c r="B4" s="11" t="s">
        <v>1241</v>
      </c>
    </row>
    <row r="5" spans="1:2" s="4" customFormat="1" ht="30.75" customHeight="1">
      <c r="A5" s="12" t="s">
        <v>1242</v>
      </c>
      <c r="B5" s="13">
        <v>787328</v>
      </c>
    </row>
    <row r="6" spans="1:2" s="4" customFormat="1" ht="30.75" customHeight="1">
      <c r="A6" s="14" t="s">
        <v>1243</v>
      </c>
      <c r="B6" s="13">
        <f>B7+B8</f>
        <v>319600</v>
      </c>
    </row>
    <row r="7" spans="1:2" s="4" customFormat="1" ht="30.75" customHeight="1">
      <c r="A7" s="15" t="s">
        <v>1244</v>
      </c>
      <c r="B7" s="16">
        <v>319600</v>
      </c>
    </row>
    <row r="8" spans="1:2" s="4" customFormat="1" ht="30.75" customHeight="1">
      <c r="A8" s="15" t="s">
        <v>1245</v>
      </c>
      <c r="B8" s="16"/>
    </row>
    <row r="9" spans="1:2" s="4" customFormat="1" ht="30.75" customHeight="1">
      <c r="A9" s="14" t="s">
        <v>1246</v>
      </c>
      <c r="B9" s="17">
        <f>B10+B13+B19</f>
        <v>340997</v>
      </c>
    </row>
    <row r="10" spans="1:2" s="4" customFormat="1" ht="30.75" customHeight="1">
      <c r="A10" s="15" t="s">
        <v>1247</v>
      </c>
      <c r="B10" s="16">
        <v>0</v>
      </c>
    </row>
    <row r="11" spans="1:2" s="4" customFormat="1" ht="30.75" customHeight="1">
      <c r="A11" s="15" t="s">
        <v>1248</v>
      </c>
      <c r="B11" s="16">
        <v>0</v>
      </c>
    </row>
    <row r="12" spans="1:2" s="4" customFormat="1" ht="30.75" customHeight="1">
      <c r="A12" s="15" t="s">
        <v>1249</v>
      </c>
      <c r="B12" s="16"/>
    </row>
    <row r="13" spans="1:2" s="4" customFormat="1" ht="30.75" customHeight="1">
      <c r="A13" s="15" t="s">
        <v>1250</v>
      </c>
      <c r="B13" s="16">
        <f>B14+B15</f>
        <v>319600</v>
      </c>
    </row>
    <row r="14" spans="1:2" s="4" customFormat="1" ht="30.75" customHeight="1">
      <c r="A14" s="15" t="s">
        <v>1248</v>
      </c>
      <c r="B14" s="16">
        <v>319600</v>
      </c>
    </row>
    <row r="15" spans="1:2" s="4" customFormat="1" ht="30.75" customHeight="1">
      <c r="A15" s="15" t="s">
        <v>1249</v>
      </c>
      <c r="B15" s="16">
        <v>0</v>
      </c>
    </row>
    <row r="16" spans="1:2" s="4" customFormat="1" ht="30.75" customHeight="1">
      <c r="A16" s="15" t="s">
        <v>1251</v>
      </c>
      <c r="B16" s="16">
        <f>B17+B18</f>
        <v>0</v>
      </c>
    </row>
    <row r="17" spans="1:2" s="4" customFormat="1" ht="30.75" customHeight="1">
      <c r="A17" s="15" t="s">
        <v>1252</v>
      </c>
      <c r="B17" s="16">
        <v>0</v>
      </c>
    </row>
    <row r="18" spans="1:2" s="4" customFormat="1" ht="30.75" customHeight="1">
      <c r="A18" s="15" t="s">
        <v>1253</v>
      </c>
      <c r="B18" s="16">
        <v>0</v>
      </c>
    </row>
    <row r="19" spans="1:2" s="4" customFormat="1" ht="30.75" customHeight="1">
      <c r="A19" s="15" t="s">
        <v>1254</v>
      </c>
      <c r="B19" s="16">
        <f>B20+B21</f>
        <v>21397</v>
      </c>
    </row>
    <row r="20" spans="1:2" s="4" customFormat="1" ht="30.75" customHeight="1">
      <c r="A20" s="15" t="s">
        <v>1255</v>
      </c>
      <c r="B20" s="16"/>
    </row>
    <row r="21" spans="1:2" s="4" customFormat="1" ht="30.75" customHeight="1">
      <c r="A21" s="15" t="s">
        <v>1256</v>
      </c>
      <c r="B21" s="16">
        <v>21397</v>
      </c>
    </row>
    <row r="22" spans="1:2" s="4" customFormat="1" ht="30.75" customHeight="1">
      <c r="A22" s="18" t="s">
        <v>1257</v>
      </c>
      <c r="B22" s="13">
        <f>B5+B6-B19</f>
        <v>1085531</v>
      </c>
    </row>
    <row r="23" spans="1:2" s="4" customFormat="1" ht="30.75" customHeight="1">
      <c r="A23" s="18" t="s">
        <v>1258</v>
      </c>
      <c r="B23" s="13">
        <v>26264</v>
      </c>
    </row>
    <row r="24" spans="1:2" s="4" customFormat="1" ht="30.75" customHeight="1">
      <c r="A24" s="19" t="s">
        <v>1259</v>
      </c>
      <c r="B24" s="20">
        <v>26134</v>
      </c>
    </row>
    <row r="25" spans="1:2" s="4" customFormat="1" ht="25.5" customHeight="1">
      <c r="A25" s="628" t="s">
        <v>1260</v>
      </c>
      <c r="B25" s="628"/>
    </row>
    <row r="26" spans="1:2" s="4" customFormat="1" ht="13.5">
      <c r="B26" s="21"/>
    </row>
    <row r="27" spans="1:2" s="4" customFormat="1" ht="13.5">
      <c r="B27" s="21"/>
    </row>
    <row r="28" spans="1:2" s="4" customFormat="1" ht="13.5">
      <c r="B28" s="21"/>
    </row>
    <row r="29" spans="1:2" s="4" customFormat="1" ht="13.5">
      <c r="B29" s="21"/>
    </row>
    <row r="30" spans="1:2" s="4" customFormat="1" ht="13.5">
      <c r="B30" s="21"/>
    </row>
    <row r="31" spans="1:2" s="4" customFormat="1" ht="13.5">
      <c r="B31" s="21"/>
    </row>
    <row r="32" spans="1:2" s="4" customFormat="1" ht="13.5">
      <c r="B32" s="21"/>
    </row>
    <row r="33" spans="2:2" s="4" customFormat="1" ht="13.5">
      <c r="B33" s="21"/>
    </row>
    <row r="34" spans="2:2" s="4" customFormat="1" ht="13.5">
      <c r="B34" s="21"/>
    </row>
    <row r="35" spans="2:2" s="4" customFormat="1" ht="13.5">
      <c r="B35" s="21"/>
    </row>
    <row r="36" spans="2:2" s="4" customFormat="1" ht="13.5">
      <c r="B36" s="21"/>
    </row>
    <row r="37" spans="2:2" s="4" customFormat="1" ht="13.5">
      <c r="B37" s="21"/>
    </row>
    <row r="38" spans="2:2" s="4" customFormat="1" ht="13.5">
      <c r="B38" s="21"/>
    </row>
    <row r="39" spans="2:2" s="4" customFormat="1" ht="13.5">
      <c r="B39" s="21"/>
    </row>
    <row r="40" spans="2:2" s="4" customFormat="1" ht="13.5">
      <c r="B40" s="21"/>
    </row>
    <row r="41" spans="2:2" s="4" customFormat="1" ht="13.5">
      <c r="B41" s="21"/>
    </row>
    <row r="42" spans="2:2" s="4" customFormat="1" ht="13.5">
      <c r="B42" s="21"/>
    </row>
    <row r="43" spans="2:2" s="4" customFormat="1" ht="13.5">
      <c r="B43" s="21"/>
    </row>
    <row r="44" spans="2:2" s="4" customFormat="1" ht="13.5">
      <c r="B44" s="21"/>
    </row>
    <row r="45" spans="2:2" s="4" customFormat="1" ht="13.5">
      <c r="B45" s="21"/>
    </row>
    <row r="46" spans="2:2" s="4" customFormat="1" ht="13.5">
      <c r="B46" s="21"/>
    </row>
    <row r="47" spans="2:2" s="4" customFormat="1" ht="13.5">
      <c r="B47" s="21"/>
    </row>
    <row r="48" spans="2:2" s="4" customFormat="1" ht="13.5">
      <c r="B48" s="21"/>
    </row>
    <row r="49" spans="2:2" s="4" customFormat="1" ht="13.5">
      <c r="B49" s="21"/>
    </row>
  </sheetData>
  <mergeCells count="2">
    <mergeCell ref="A2:B2"/>
    <mergeCell ref="A25:B25"/>
  </mergeCells>
  <phoneticPr fontId="26" type="noConversion"/>
  <pageMargins left="0.74803149606299213" right="0.74803149606299213" top="0.39370078740157483" bottom="0.39370078740157483" header="0.51181102362204722" footer="0.51181102362204722"/>
  <pageSetup paperSize="9" orientation="portrait" r:id="rId1"/>
</worksheet>
</file>

<file path=xl/worksheets/sheet43.xml><?xml version="1.0" encoding="utf-8"?>
<worksheet xmlns="http://schemas.openxmlformats.org/spreadsheetml/2006/main" xmlns:r="http://schemas.openxmlformats.org/officeDocument/2006/relationships">
  <sheetPr enableFormatConditionsCalculation="0">
    <tabColor theme="8" tint="0.59999389629810485"/>
  </sheetPr>
  <dimension ref="A1:B49"/>
  <sheetViews>
    <sheetView tabSelected="1" zoomScaleSheetLayoutView="100" workbookViewId="0">
      <selection activeCell="A11" sqref="A11"/>
    </sheetView>
  </sheetViews>
  <sheetFormatPr defaultColWidth="9.7109375" defaultRowHeight="14.25"/>
  <cols>
    <col min="1" max="1" width="67.28515625" style="5" customWidth="1"/>
    <col min="2" max="2" width="18.5703125" style="6" customWidth="1"/>
    <col min="3" max="4" width="12" style="5" customWidth="1"/>
    <col min="5" max="5" width="9.7109375" style="5"/>
    <col min="6" max="6" width="12" style="5" customWidth="1"/>
    <col min="7" max="252" width="9.7109375" style="5"/>
    <col min="253" max="253" width="50.42578125" style="5" customWidth="1"/>
    <col min="254" max="254" width="43" style="5" customWidth="1"/>
    <col min="255" max="16384" width="9.7109375" style="5"/>
  </cols>
  <sheetData>
    <row r="1" spans="1:2" s="1" customFormat="1" ht="30.75" customHeight="1">
      <c r="A1" s="7" t="s">
        <v>1295</v>
      </c>
      <c r="B1" s="8"/>
    </row>
    <row r="2" spans="1:2" s="2" customFormat="1" ht="27">
      <c r="A2" s="627" t="s">
        <v>1261</v>
      </c>
      <c r="B2" s="627"/>
    </row>
    <row r="3" spans="1:2" s="3" customFormat="1" ht="22.5" customHeight="1">
      <c r="A3" s="9"/>
      <c r="B3" s="9" t="s">
        <v>208</v>
      </c>
    </row>
    <row r="4" spans="1:2" s="4" customFormat="1" ht="30.95" customHeight="1">
      <c r="A4" s="10" t="s">
        <v>862</v>
      </c>
      <c r="B4" s="11" t="s">
        <v>1241</v>
      </c>
    </row>
    <row r="5" spans="1:2" s="4" customFormat="1" ht="30.75" customHeight="1">
      <c r="A5" s="12" t="s">
        <v>1242</v>
      </c>
      <c r="B5" s="13">
        <v>787328</v>
      </c>
    </row>
    <row r="6" spans="1:2" s="4" customFormat="1" ht="30.75" customHeight="1">
      <c r="A6" s="14" t="s">
        <v>1243</v>
      </c>
      <c r="B6" s="13">
        <f>B7+B8</f>
        <v>319600</v>
      </c>
    </row>
    <row r="7" spans="1:2" s="4" customFormat="1" ht="30.75" customHeight="1">
      <c r="A7" s="15" t="s">
        <v>1244</v>
      </c>
      <c r="B7" s="16">
        <v>319600</v>
      </c>
    </row>
    <row r="8" spans="1:2" s="4" customFormat="1" ht="30.75" customHeight="1">
      <c r="A8" s="15" t="s">
        <v>1245</v>
      </c>
      <c r="B8" s="16"/>
    </row>
    <row r="9" spans="1:2" s="4" customFormat="1" ht="30.75" customHeight="1">
      <c r="A9" s="14" t="s">
        <v>1246</v>
      </c>
      <c r="B9" s="17">
        <f>B10+B13+B19</f>
        <v>340997</v>
      </c>
    </row>
    <row r="10" spans="1:2" s="4" customFormat="1" ht="30.75" customHeight="1">
      <c r="A10" s="15" t="s">
        <v>1247</v>
      </c>
      <c r="B10" s="16">
        <v>0</v>
      </c>
    </row>
    <row r="11" spans="1:2" s="4" customFormat="1" ht="30.75" customHeight="1">
      <c r="A11" s="15" t="s">
        <v>1248</v>
      </c>
      <c r="B11" s="16">
        <v>0</v>
      </c>
    </row>
    <row r="12" spans="1:2" s="4" customFormat="1" ht="30.75" customHeight="1">
      <c r="A12" s="15" t="s">
        <v>1249</v>
      </c>
      <c r="B12" s="16"/>
    </row>
    <row r="13" spans="1:2" s="4" customFormat="1" ht="30.75" customHeight="1">
      <c r="A13" s="15" t="s">
        <v>1250</v>
      </c>
      <c r="B13" s="16">
        <f>B14+B15</f>
        <v>319600</v>
      </c>
    </row>
    <row r="14" spans="1:2" s="4" customFormat="1" ht="30.75" customHeight="1">
      <c r="A14" s="15" t="s">
        <v>1248</v>
      </c>
      <c r="B14" s="16">
        <v>319600</v>
      </c>
    </row>
    <row r="15" spans="1:2" s="4" customFormat="1" ht="30.75" customHeight="1">
      <c r="A15" s="15" t="s">
        <v>1249</v>
      </c>
      <c r="B15" s="16">
        <v>0</v>
      </c>
    </row>
    <row r="16" spans="1:2" s="4" customFormat="1" ht="30.75" customHeight="1">
      <c r="A16" s="15" t="s">
        <v>1251</v>
      </c>
      <c r="B16" s="16">
        <f>B17+B18</f>
        <v>0</v>
      </c>
    </row>
    <row r="17" spans="1:2" s="4" customFormat="1" ht="30.75" customHeight="1">
      <c r="A17" s="15" t="s">
        <v>1252</v>
      </c>
      <c r="B17" s="16">
        <v>0</v>
      </c>
    </row>
    <row r="18" spans="1:2" s="4" customFormat="1" ht="30.75" customHeight="1">
      <c r="A18" s="15" t="s">
        <v>1253</v>
      </c>
      <c r="B18" s="16">
        <v>0</v>
      </c>
    </row>
    <row r="19" spans="1:2" s="4" customFormat="1" ht="30.75" customHeight="1">
      <c r="A19" s="15" t="s">
        <v>1254</v>
      </c>
      <c r="B19" s="16">
        <f>B20+B21</f>
        <v>21397</v>
      </c>
    </row>
    <row r="20" spans="1:2" s="4" customFormat="1" ht="30.75" customHeight="1">
      <c r="A20" s="15" t="s">
        <v>1255</v>
      </c>
      <c r="B20" s="16"/>
    </row>
    <row r="21" spans="1:2" s="4" customFormat="1" ht="30.75" customHeight="1">
      <c r="A21" s="15" t="s">
        <v>1256</v>
      </c>
      <c r="B21" s="16">
        <v>21397</v>
      </c>
    </row>
    <row r="22" spans="1:2" s="4" customFormat="1" ht="30.75" customHeight="1">
      <c r="A22" s="18" t="s">
        <v>1257</v>
      </c>
      <c r="B22" s="13">
        <f>B5+B6-B19</f>
        <v>1085531</v>
      </c>
    </row>
    <row r="23" spans="1:2" s="4" customFormat="1" ht="30.75" customHeight="1">
      <c r="A23" s="18" t="s">
        <v>1258</v>
      </c>
      <c r="B23" s="13">
        <v>26264</v>
      </c>
    </row>
    <row r="24" spans="1:2" s="4" customFormat="1" ht="30.75" customHeight="1">
      <c r="A24" s="19" t="s">
        <v>1259</v>
      </c>
      <c r="B24" s="20">
        <v>26134</v>
      </c>
    </row>
    <row r="25" spans="1:2" s="4" customFormat="1" ht="25.5" customHeight="1">
      <c r="A25" s="628" t="s">
        <v>1260</v>
      </c>
      <c r="B25" s="628"/>
    </row>
    <row r="26" spans="1:2" s="4" customFormat="1" ht="13.5">
      <c r="B26" s="21"/>
    </row>
    <row r="27" spans="1:2" s="4" customFormat="1" ht="13.5">
      <c r="B27" s="21"/>
    </row>
    <row r="28" spans="1:2" s="4" customFormat="1" ht="13.5">
      <c r="B28" s="21"/>
    </row>
    <row r="29" spans="1:2" s="4" customFormat="1" ht="13.5">
      <c r="B29" s="21"/>
    </row>
    <row r="30" spans="1:2" s="4" customFormat="1" ht="13.5">
      <c r="B30" s="21"/>
    </row>
    <row r="31" spans="1:2" s="4" customFormat="1" ht="13.5">
      <c r="B31" s="21"/>
    </row>
    <row r="32" spans="1:2" s="4" customFormat="1" ht="13.5">
      <c r="B32" s="21"/>
    </row>
    <row r="33" spans="2:2" s="4" customFormat="1" ht="13.5">
      <c r="B33" s="21"/>
    </row>
    <row r="34" spans="2:2" s="4" customFormat="1" ht="13.5">
      <c r="B34" s="21"/>
    </row>
    <row r="35" spans="2:2" s="4" customFormat="1" ht="13.5">
      <c r="B35" s="21"/>
    </row>
    <row r="36" spans="2:2" s="4" customFormat="1" ht="13.5">
      <c r="B36" s="21"/>
    </row>
    <row r="37" spans="2:2" s="4" customFormat="1" ht="13.5">
      <c r="B37" s="21"/>
    </row>
    <row r="38" spans="2:2" s="4" customFormat="1" ht="13.5">
      <c r="B38" s="21"/>
    </row>
    <row r="39" spans="2:2" s="4" customFormat="1" ht="13.5">
      <c r="B39" s="21"/>
    </row>
    <row r="40" spans="2:2" s="4" customFormat="1" ht="13.5">
      <c r="B40" s="21"/>
    </row>
    <row r="41" spans="2:2" s="4" customFormat="1" ht="13.5">
      <c r="B41" s="21"/>
    </row>
    <row r="42" spans="2:2" s="4" customFormat="1" ht="13.5">
      <c r="B42" s="21"/>
    </row>
    <row r="43" spans="2:2" s="4" customFormat="1" ht="13.5">
      <c r="B43" s="21"/>
    </row>
    <row r="44" spans="2:2" s="4" customFormat="1" ht="13.5">
      <c r="B44" s="21"/>
    </row>
    <row r="45" spans="2:2" s="4" customFormat="1" ht="13.5">
      <c r="B45" s="21"/>
    </row>
    <row r="46" spans="2:2" s="4" customFormat="1" ht="13.5">
      <c r="B46" s="21"/>
    </row>
    <row r="47" spans="2:2" s="4" customFormat="1" ht="13.5">
      <c r="B47" s="21"/>
    </row>
    <row r="48" spans="2:2" s="4" customFormat="1" ht="13.5">
      <c r="B48" s="21"/>
    </row>
    <row r="49" spans="2:2" s="4" customFormat="1" ht="13.5">
      <c r="B49" s="21"/>
    </row>
  </sheetData>
  <mergeCells count="2">
    <mergeCell ref="A2:B2"/>
    <mergeCell ref="A25:B25"/>
  </mergeCells>
  <phoneticPr fontId="26" type="noConversion"/>
  <pageMargins left="0.55118110236220474" right="0.55118110236220474" top="0.39370078740157483" bottom="0.39370078740157483" header="0.11811023622047245" footer="0.11811023622047245"/>
  <pageSetup paperSize="9" orientation="portrait" r:id="rId1"/>
</worksheet>
</file>

<file path=xl/worksheets/sheet44.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8"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enableFormatConditionsCalculation="0">
    <tabColor theme="8" tint="0.59999389629810485"/>
  </sheetPr>
  <dimension ref="A1:C538"/>
  <sheetViews>
    <sheetView topLeftCell="A525" zoomScaleSheetLayoutView="100" workbookViewId="0">
      <selection activeCell="A526" sqref="A526"/>
    </sheetView>
  </sheetViews>
  <sheetFormatPr defaultRowHeight="14.25" customHeight="1"/>
  <cols>
    <col min="1" max="1" width="50.5703125" style="365" customWidth="1"/>
    <col min="2" max="2" width="19.42578125" style="366" customWidth="1"/>
    <col min="3" max="3" width="20.42578125" style="366" customWidth="1"/>
    <col min="4" max="16384" width="9.140625" style="365"/>
  </cols>
  <sheetData>
    <row r="1" spans="1:3" s="363" customFormat="1" ht="20.25" customHeight="1">
      <c r="A1" s="368" t="s">
        <v>690</v>
      </c>
      <c r="B1" s="369"/>
      <c r="C1" s="369"/>
    </row>
    <row r="2" spans="1:3" ht="31.5" customHeight="1">
      <c r="A2" s="539" t="s">
        <v>691</v>
      </c>
      <c r="B2" s="539"/>
      <c r="C2" s="539"/>
    </row>
    <row r="3" spans="1:3" s="363" customFormat="1" ht="22.5" customHeight="1">
      <c r="B3" s="370"/>
      <c r="C3" s="370" t="s">
        <v>208</v>
      </c>
    </row>
    <row r="4" spans="1:3" ht="15" customHeight="1">
      <c r="A4" s="541" t="s">
        <v>240</v>
      </c>
      <c r="B4" s="543" t="s">
        <v>210</v>
      </c>
      <c r="C4" s="545" t="s">
        <v>211</v>
      </c>
    </row>
    <row r="5" spans="1:3" ht="10.5" customHeight="1">
      <c r="A5" s="542"/>
      <c r="B5" s="544"/>
      <c r="C5" s="546"/>
    </row>
    <row r="6" spans="1:3" ht="6.75" customHeight="1">
      <c r="A6" s="542"/>
      <c r="B6" s="544"/>
      <c r="C6" s="546"/>
    </row>
    <row r="7" spans="1:3" s="364" customFormat="1" ht="23.25" customHeight="1">
      <c r="A7" s="371" t="s">
        <v>241</v>
      </c>
      <c r="B7" s="372">
        <f>B8+B15+B20+B27+B33+B40+B46+B53+B57+B60+B63+B70+B79+B81+B84+B88+B93+B97+B101+B109+B105+B119</f>
        <v>120080</v>
      </c>
      <c r="C7" s="506">
        <f>C8+C15+C20+C27+C33+C40+C46+C53+C57+C60+C63+C70+C79+C81+C84+C88+C93+C97+C101+C109+C105+C119+C66+C68</f>
        <v>120481</v>
      </c>
    </row>
    <row r="8" spans="1:3" s="364" customFormat="1" ht="23.25" customHeight="1">
      <c r="A8" s="371" t="s">
        <v>242</v>
      </c>
      <c r="B8" s="372">
        <f>SUM(B9:B14)</f>
        <v>1228</v>
      </c>
      <c r="C8" s="506">
        <f>SUM(C9:C14)</f>
        <v>1732</v>
      </c>
    </row>
    <row r="9" spans="1:3" ht="23.25" customHeight="1">
      <c r="A9" s="374" t="s">
        <v>243</v>
      </c>
      <c r="B9" s="375">
        <v>1120</v>
      </c>
      <c r="C9" s="507">
        <v>1517</v>
      </c>
    </row>
    <row r="10" spans="1:3" ht="23.25" customHeight="1">
      <c r="A10" s="374" t="s">
        <v>244</v>
      </c>
      <c r="B10" s="375"/>
      <c r="C10" s="507">
        <v>25</v>
      </c>
    </row>
    <row r="11" spans="1:3" ht="23.25" customHeight="1">
      <c r="A11" s="374" t="s">
        <v>245</v>
      </c>
      <c r="B11" s="375"/>
      <c r="C11" s="508"/>
    </row>
    <row r="12" spans="1:3" ht="23.25" customHeight="1">
      <c r="A12" s="374" t="s">
        <v>246</v>
      </c>
      <c r="B12" s="375">
        <v>98</v>
      </c>
      <c r="C12" s="507">
        <v>190</v>
      </c>
    </row>
    <row r="13" spans="1:3" ht="23.25" customHeight="1">
      <c r="A13" s="374" t="s">
        <v>247</v>
      </c>
      <c r="B13" s="375"/>
      <c r="C13" s="508"/>
    </row>
    <row r="14" spans="1:3" ht="23.25" customHeight="1">
      <c r="A14" s="374" t="s">
        <v>248</v>
      </c>
      <c r="B14" s="375">
        <v>10</v>
      </c>
      <c r="C14" s="508"/>
    </row>
    <row r="15" spans="1:3" s="364" customFormat="1" ht="23.25" customHeight="1">
      <c r="A15" s="371" t="s">
        <v>249</v>
      </c>
      <c r="B15" s="372">
        <f>SUM(B16:B19)</f>
        <v>954</v>
      </c>
      <c r="C15" s="506">
        <f>SUM(C16:C19)</f>
        <v>1244</v>
      </c>
    </row>
    <row r="16" spans="1:3" ht="23.25" customHeight="1">
      <c r="A16" s="374" t="s">
        <v>243</v>
      </c>
      <c r="B16" s="375">
        <v>951</v>
      </c>
      <c r="C16" s="507">
        <v>1241</v>
      </c>
    </row>
    <row r="17" spans="1:3" ht="23.25" customHeight="1">
      <c r="A17" s="374" t="s">
        <v>244</v>
      </c>
      <c r="B17" s="375"/>
      <c r="C17" s="508"/>
    </row>
    <row r="18" spans="1:3" ht="23.25" customHeight="1">
      <c r="A18" s="374" t="s">
        <v>250</v>
      </c>
      <c r="B18" s="375"/>
      <c r="C18" s="508"/>
    </row>
    <row r="19" spans="1:3" ht="23.25" customHeight="1">
      <c r="A19" s="374" t="s">
        <v>251</v>
      </c>
      <c r="B19" s="375">
        <v>3</v>
      </c>
      <c r="C19" s="507">
        <v>3</v>
      </c>
    </row>
    <row r="20" spans="1:3" s="364" customFormat="1" ht="23.25" customHeight="1">
      <c r="A20" s="371" t="s">
        <v>252</v>
      </c>
      <c r="B20" s="372">
        <f>SUM(B21:B26)</f>
        <v>66907</v>
      </c>
      <c r="C20" s="506">
        <f>SUM(C21:C26)</f>
        <v>72458</v>
      </c>
    </row>
    <row r="21" spans="1:3" ht="23.25" customHeight="1">
      <c r="A21" s="374" t="s">
        <v>243</v>
      </c>
      <c r="B21" s="375">
        <v>56739</v>
      </c>
      <c r="C21" s="507">
        <v>63108</v>
      </c>
    </row>
    <row r="22" spans="1:3" ht="23.25" customHeight="1">
      <c r="A22" s="374" t="s">
        <v>244</v>
      </c>
      <c r="B22" s="375">
        <v>8829</v>
      </c>
      <c r="C22" s="507">
        <v>7787</v>
      </c>
    </row>
    <row r="23" spans="1:3" ht="23.25" customHeight="1">
      <c r="A23" s="374" t="s">
        <v>253</v>
      </c>
      <c r="B23" s="375"/>
      <c r="C23" s="508"/>
    </row>
    <row r="24" spans="1:3" ht="23.25" customHeight="1">
      <c r="A24" s="374" t="s">
        <v>254</v>
      </c>
      <c r="B24" s="375">
        <v>336</v>
      </c>
      <c r="C24" s="507">
        <v>336</v>
      </c>
    </row>
    <row r="25" spans="1:3" ht="23.25" customHeight="1">
      <c r="A25" s="374" t="s">
        <v>247</v>
      </c>
      <c r="B25" s="375">
        <v>655</v>
      </c>
      <c r="C25" s="507">
        <v>892</v>
      </c>
    </row>
    <row r="26" spans="1:3" ht="23.25" customHeight="1">
      <c r="A26" s="374" t="s">
        <v>255</v>
      </c>
      <c r="B26" s="375">
        <v>348</v>
      </c>
      <c r="C26" s="507">
        <v>335</v>
      </c>
    </row>
    <row r="27" spans="1:3" s="364" customFormat="1" ht="23.25" customHeight="1">
      <c r="A27" s="371" t="s">
        <v>256</v>
      </c>
      <c r="B27" s="372">
        <f>SUM(B28:B31)</f>
        <v>1590</v>
      </c>
      <c r="C27" s="506">
        <f>SUM(C28:C32)</f>
        <v>2215</v>
      </c>
    </row>
    <row r="28" spans="1:3" ht="23.25" customHeight="1">
      <c r="A28" s="374" t="s">
        <v>243</v>
      </c>
      <c r="B28" s="375">
        <v>1590</v>
      </c>
      <c r="C28" s="507">
        <v>2060</v>
      </c>
    </row>
    <row r="29" spans="1:3" ht="23.25" customHeight="1">
      <c r="A29" s="377" t="s">
        <v>257</v>
      </c>
      <c r="B29" s="378"/>
      <c r="C29" s="508"/>
    </row>
    <row r="30" spans="1:3" ht="23.25" customHeight="1">
      <c r="A30" s="374" t="s">
        <v>258</v>
      </c>
      <c r="B30" s="375"/>
      <c r="C30" s="508"/>
    </row>
    <row r="31" spans="1:3" ht="23.25" customHeight="1">
      <c r="A31" s="374" t="s">
        <v>247</v>
      </c>
      <c r="B31" s="375"/>
      <c r="C31" s="508"/>
    </row>
    <row r="32" spans="1:3" ht="23.25" customHeight="1">
      <c r="A32" s="374" t="s">
        <v>259</v>
      </c>
      <c r="B32" s="375"/>
      <c r="C32" s="507">
        <v>155</v>
      </c>
    </row>
    <row r="33" spans="1:3" ht="23.25" customHeight="1">
      <c r="A33" s="371" t="s">
        <v>260</v>
      </c>
      <c r="B33" s="372">
        <f>SUM(B34:B39)</f>
        <v>687</v>
      </c>
      <c r="C33" s="506">
        <f>SUM(C34:C39)</f>
        <v>940</v>
      </c>
    </row>
    <row r="34" spans="1:3" s="364" customFormat="1" ht="23.25" customHeight="1">
      <c r="A34" s="374" t="s">
        <v>243</v>
      </c>
      <c r="B34" s="375">
        <v>430</v>
      </c>
      <c r="C34" s="507">
        <v>590</v>
      </c>
    </row>
    <row r="35" spans="1:3" ht="23.25" customHeight="1">
      <c r="A35" s="374" t="s">
        <v>261</v>
      </c>
      <c r="B35" s="375">
        <v>32</v>
      </c>
      <c r="C35" s="507">
        <v>29</v>
      </c>
    </row>
    <row r="36" spans="1:3" ht="23.25" customHeight="1">
      <c r="A36" s="374" t="s">
        <v>262</v>
      </c>
      <c r="B36" s="375"/>
      <c r="C36" s="508"/>
    </row>
    <row r="37" spans="1:3" ht="23.25" customHeight="1">
      <c r="A37" s="374" t="s">
        <v>263</v>
      </c>
      <c r="B37" s="375">
        <v>200</v>
      </c>
      <c r="C37" s="507">
        <v>284</v>
      </c>
    </row>
    <row r="38" spans="1:3" ht="23.25" customHeight="1">
      <c r="A38" s="374" t="s">
        <v>264</v>
      </c>
      <c r="B38" s="375"/>
      <c r="C38" s="507">
        <v>19</v>
      </c>
    </row>
    <row r="39" spans="1:3" ht="23.25" customHeight="1">
      <c r="A39" s="374" t="s">
        <v>265</v>
      </c>
      <c r="B39" s="375">
        <v>25</v>
      </c>
      <c r="C39" s="507">
        <v>18</v>
      </c>
    </row>
    <row r="40" spans="1:3" s="364" customFormat="1" ht="23.25" customHeight="1">
      <c r="A40" s="371" t="s">
        <v>266</v>
      </c>
      <c r="B40" s="372">
        <f>SUM(B41:B45)</f>
        <v>2232</v>
      </c>
      <c r="C40" s="506">
        <f>SUM(C41:C45)</f>
        <v>2313</v>
      </c>
    </row>
    <row r="41" spans="1:3" ht="23.25" customHeight="1">
      <c r="A41" s="374" t="s">
        <v>243</v>
      </c>
      <c r="B41" s="375">
        <v>2232</v>
      </c>
      <c r="C41" s="507">
        <v>2213</v>
      </c>
    </row>
    <row r="42" spans="1:3" ht="23.25" customHeight="1">
      <c r="A42" s="374" t="s">
        <v>244</v>
      </c>
      <c r="B42" s="375"/>
      <c r="C42" s="508"/>
    </row>
    <row r="43" spans="1:3" ht="23.25" customHeight="1">
      <c r="A43" s="374" t="s">
        <v>247</v>
      </c>
      <c r="B43" s="375"/>
      <c r="C43" s="508"/>
    </row>
    <row r="44" spans="1:3" ht="23.25" customHeight="1">
      <c r="A44" s="374" t="s">
        <v>267</v>
      </c>
      <c r="B44" s="375"/>
      <c r="C44" s="508"/>
    </row>
    <row r="45" spans="1:3" ht="23.25" customHeight="1">
      <c r="A45" s="374" t="s">
        <v>268</v>
      </c>
      <c r="B45" s="375"/>
      <c r="C45" s="507">
        <v>100</v>
      </c>
    </row>
    <row r="46" spans="1:3" ht="23.25" customHeight="1">
      <c r="A46" s="371" t="s">
        <v>269</v>
      </c>
      <c r="B46" s="372">
        <f>SUM(B47:B52)</f>
        <v>9600</v>
      </c>
      <c r="C46" s="506">
        <f>SUM(C47:C52)</f>
        <v>6408</v>
      </c>
    </row>
    <row r="47" spans="1:3" ht="23.25" customHeight="1">
      <c r="A47" s="374" t="s">
        <v>243</v>
      </c>
      <c r="B47" s="375"/>
      <c r="C47" s="507">
        <v>756</v>
      </c>
    </row>
    <row r="48" spans="1:3" ht="23.25" customHeight="1">
      <c r="A48" s="374" t="s">
        <v>244</v>
      </c>
      <c r="B48" s="375"/>
      <c r="C48" s="508"/>
    </row>
    <row r="49" spans="1:3" s="364" customFormat="1" ht="23.25" customHeight="1">
      <c r="A49" s="374" t="s">
        <v>270</v>
      </c>
      <c r="B49" s="375"/>
      <c r="C49" s="508"/>
    </row>
    <row r="50" spans="1:3" ht="23.25" customHeight="1">
      <c r="A50" s="374" t="s">
        <v>271</v>
      </c>
      <c r="B50" s="375"/>
      <c r="C50" s="508"/>
    </row>
    <row r="51" spans="1:3" ht="23.25" customHeight="1">
      <c r="A51" s="374" t="s">
        <v>272</v>
      </c>
      <c r="B51" s="375"/>
      <c r="C51" s="508"/>
    </row>
    <row r="52" spans="1:3" ht="23.25" customHeight="1">
      <c r="A52" s="374" t="s">
        <v>273</v>
      </c>
      <c r="B52" s="375">
        <v>9600</v>
      </c>
      <c r="C52" s="507">
        <v>5652</v>
      </c>
    </row>
    <row r="53" spans="1:3" ht="23.25" customHeight="1">
      <c r="A53" s="371" t="s">
        <v>274</v>
      </c>
      <c r="B53" s="372">
        <f>SUM(B54:B56)</f>
        <v>724</v>
      </c>
      <c r="C53" s="506">
        <f>SUM(C54:C56)</f>
        <v>847</v>
      </c>
    </row>
    <row r="54" spans="1:3" ht="23.25" customHeight="1">
      <c r="A54" s="374" t="s">
        <v>243</v>
      </c>
      <c r="B54" s="375">
        <v>490</v>
      </c>
      <c r="C54" s="507">
        <v>742</v>
      </c>
    </row>
    <row r="55" spans="1:3" ht="23.25" customHeight="1">
      <c r="A55" s="374" t="s">
        <v>275</v>
      </c>
      <c r="B55" s="375">
        <v>184</v>
      </c>
      <c r="C55" s="507">
        <v>55</v>
      </c>
    </row>
    <row r="56" spans="1:3" ht="23.25" customHeight="1">
      <c r="A56" s="374" t="s">
        <v>276</v>
      </c>
      <c r="B56" s="375">
        <v>50</v>
      </c>
      <c r="C56" s="507">
        <v>50</v>
      </c>
    </row>
    <row r="57" spans="1:3" ht="23.25" customHeight="1">
      <c r="A57" s="371" t="s">
        <v>277</v>
      </c>
      <c r="B57" s="372">
        <f>SUM(B58:B59)</f>
        <v>0</v>
      </c>
      <c r="C57" s="506">
        <f>SUM(C58:C59)</f>
        <v>0</v>
      </c>
    </row>
    <row r="58" spans="1:3" ht="23.25" customHeight="1">
      <c r="A58" s="374" t="s">
        <v>243</v>
      </c>
      <c r="B58" s="375"/>
      <c r="C58" s="508"/>
    </row>
    <row r="59" spans="1:3" ht="23.25" customHeight="1">
      <c r="A59" s="374" t="s">
        <v>278</v>
      </c>
      <c r="B59" s="375"/>
      <c r="C59" s="508"/>
    </row>
    <row r="60" spans="1:3" s="364" customFormat="1" ht="23.25" customHeight="1">
      <c r="A60" s="371" t="s">
        <v>279</v>
      </c>
      <c r="B60" s="372">
        <f>SUM(B61:B62)</f>
        <v>2403</v>
      </c>
      <c r="C60" s="506">
        <f>SUM(C61:C62)</f>
        <v>3317</v>
      </c>
    </row>
    <row r="61" spans="1:3" ht="23.25" customHeight="1">
      <c r="A61" s="374" t="s">
        <v>243</v>
      </c>
      <c r="B61" s="375">
        <v>2162</v>
      </c>
      <c r="C61" s="507">
        <v>3043</v>
      </c>
    </row>
    <row r="62" spans="1:3" ht="23.25" customHeight="1">
      <c r="A62" s="374" t="s">
        <v>244</v>
      </c>
      <c r="B62" s="375">
        <v>241</v>
      </c>
      <c r="C62" s="507">
        <v>274</v>
      </c>
    </row>
    <row r="63" spans="1:3" s="364" customFormat="1" ht="23.25" customHeight="1">
      <c r="A63" s="371" t="s">
        <v>280</v>
      </c>
      <c r="B63" s="372">
        <f>SUM(B64:B65)</f>
        <v>179</v>
      </c>
      <c r="C63" s="506">
        <f>SUM(C64:C65)</f>
        <v>200</v>
      </c>
    </row>
    <row r="64" spans="1:3" ht="23.25" customHeight="1">
      <c r="A64" s="379" t="s">
        <v>281</v>
      </c>
      <c r="B64" s="375">
        <v>139</v>
      </c>
      <c r="C64" s="507">
        <v>162</v>
      </c>
    </row>
    <row r="65" spans="1:3" ht="23.25" customHeight="1">
      <c r="A65" s="379" t="s">
        <v>282</v>
      </c>
      <c r="B65" s="375">
        <v>40</v>
      </c>
      <c r="C65" s="507">
        <v>38</v>
      </c>
    </row>
    <row r="66" spans="1:3" ht="23.25" customHeight="1">
      <c r="A66" s="371" t="s">
        <v>283</v>
      </c>
      <c r="B66" s="375"/>
      <c r="C66" s="506">
        <f>C67</f>
        <v>78</v>
      </c>
    </row>
    <row r="67" spans="1:3" ht="23.25" customHeight="1">
      <c r="A67" s="379" t="s">
        <v>284</v>
      </c>
      <c r="B67" s="375"/>
      <c r="C67" s="507">
        <v>78</v>
      </c>
    </row>
    <row r="68" spans="1:3" s="364" customFormat="1" ht="23.25" customHeight="1">
      <c r="A68" s="371" t="s">
        <v>285</v>
      </c>
      <c r="B68" s="375"/>
      <c r="C68" s="506">
        <f>C69</f>
        <v>1</v>
      </c>
    </row>
    <row r="69" spans="1:3" ht="23.25" customHeight="1">
      <c r="A69" s="379" t="s">
        <v>286</v>
      </c>
      <c r="B69" s="375"/>
      <c r="C69" s="507">
        <v>1</v>
      </c>
    </row>
    <row r="70" spans="1:3" ht="23.25" customHeight="1">
      <c r="A70" s="371" t="s">
        <v>287</v>
      </c>
      <c r="B70" s="372">
        <f>SUM(B71:B75)</f>
        <v>0</v>
      </c>
      <c r="C70" s="506">
        <f>SUM(C71:C75)</f>
        <v>29</v>
      </c>
    </row>
    <row r="71" spans="1:3" s="364" customFormat="1" ht="23.25" customHeight="1">
      <c r="A71" s="379" t="s">
        <v>281</v>
      </c>
      <c r="B71" s="375"/>
      <c r="C71" s="507">
        <v>29</v>
      </c>
    </row>
    <row r="72" spans="1:3" ht="23.25" customHeight="1">
      <c r="A72" s="379" t="s">
        <v>288</v>
      </c>
      <c r="B72" s="375"/>
      <c r="C72" s="508"/>
    </row>
    <row r="73" spans="1:3" ht="23.25" customHeight="1">
      <c r="A73" s="379" t="s">
        <v>289</v>
      </c>
      <c r="B73" s="375"/>
      <c r="C73" s="508"/>
    </row>
    <row r="74" spans="1:3" ht="23.25" customHeight="1">
      <c r="A74" s="379" t="s">
        <v>290</v>
      </c>
      <c r="B74" s="375"/>
      <c r="C74" s="508"/>
    </row>
    <row r="75" spans="1:3" ht="23.25" customHeight="1">
      <c r="A75" s="379" t="s">
        <v>291</v>
      </c>
      <c r="B75" s="375"/>
      <c r="C75" s="508"/>
    </row>
    <row r="76" spans="1:3" ht="23.25" customHeight="1">
      <c r="A76" s="371" t="s">
        <v>292</v>
      </c>
      <c r="B76" s="372">
        <f>SUM(B78)</f>
        <v>0</v>
      </c>
      <c r="C76" s="506">
        <f>SUM(C78)</f>
        <v>0</v>
      </c>
    </row>
    <row r="77" spans="1:3" ht="23.25" customHeight="1">
      <c r="A77" s="379" t="s">
        <v>281</v>
      </c>
      <c r="B77" s="375"/>
      <c r="C77" s="508"/>
    </row>
    <row r="78" spans="1:3" ht="23.25" customHeight="1">
      <c r="A78" s="374" t="s">
        <v>293</v>
      </c>
      <c r="B78" s="375"/>
      <c r="C78" s="508"/>
    </row>
    <row r="79" spans="1:3" s="364" customFormat="1" ht="23.25" customHeight="1">
      <c r="A79" s="371" t="s">
        <v>294</v>
      </c>
      <c r="B79" s="372">
        <f>SUM(B80:B80)</f>
        <v>7</v>
      </c>
      <c r="C79" s="506">
        <f>SUM(C80:C80)</f>
        <v>6</v>
      </c>
    </row>
    <row r="80" spans="1:3" ht="23.25" customHeight="1">
      <c r="A80" s="374" t="s">
        <v>295</v>
      </c>
      <c r="B80" s="375">
        <v>7</v>
      </c>
      <c r="C80" s="507">
        <v>6</v>
      </c>
    </row>
    <row r="81" spans="1:3" ht="23.25" customHeight="1">
      <c r="A81" s="371" t="s">
        <v>296</v>
      </c>
      <c r="B81" s="372">
        <f>B82+B83</f>
        <v>270</v>
      </c>
      <c r="C81" s="506">
        <f>C82+C83</f>
        <v>336</v>
      </c>
    </row>
    <row r="82" spans="1:3" s="364" customFormat="1" ht="23.25" customHeight="1">
      <c r="A82" s="379" t="s">
        <v>281</v>
      </c>
      <c r="B82" s="375">
        <v>255</v>
      </c>
      <c r="C82" s="507">
        <v>321</v>
      </c>
    </row>
    <row r="83" spans="1:3" ht="23.25" customHeight="1">
      <c r="A83" s="379" t="s">
        <v>297</v>
      </c>
      <c r="B83" s="375">
        <v>15</v>
      </c>
      <c r="C83" s="507">
        <v>15</v>
      </c>
    </row>
    <row r="84" spans="1:3" ht="23.25" customHeight="1">
      <c r="A84" s="371" t="s">
        <v>298</v>
      </c>
      <c r="B84" s="372">
        <f>SUM(B85:B87)</f>
        <v>1951</v>
      </c>
      <c r="C84" s="506">
        <f>SUM(C85:C87)</f>
        <v>2179</v>
      </c>
    </row>
    <row r="85" spans="1:3" s="364" customFormat="1" ht="23.25" customHeight="1">
      <c r="A85" s="379" t="s">
        <v>281</v>
      </c>
      <c r="B85" s="375">
        <v>1712</v>
      </c>
      <c r="C85" s="507">
        <v>1899</v>
      </c>
    </row>
    <row r="86" spans="1:3" ht="23.25" customHeight="1">
      <c r="A86" s="379" t="s">
        <v>299</v>
      </c>
      <c r="B86" s="375">
        <v>200</v>
      </c>
      <c r="C86" s="507">
        <v>220</v>
      </c>
    </row>
    <row r="87" spans="1:3" s="364" customFormat="1" ht="23.25" customHeight="1">
      <c r="A87" s="379" t="s">
        <v>300</v>
      </c>
      <c r="B87" s="375">
        <v>39</v>
      </c>
      <c r="C87" s="507">
        <v>60</v>
      </c>
    </row>
    <row r="88" spans="1:3" ht="23.25" customHeight="1">
      <c r="A88" s="371" t="s">
        <v>301</v>
      </c>
      <c r="B88" s="372">
        <f>SUM(B89:B92)</f>
        <v>4638</v>
      </c>
      <c r="C88" s="506">
        <f>SUM(C89:C92)</f>
        <v>6123</v>
      </c>
    </row>
    <row r="89" spans="1:3" ht="23.25" customHeight="1">
      <c r="A89" s="379" t="s">
        <v>281</v>
      </c>
      <c r="B89" s="375">
        <v>4272</v>
      </c>
      <c r="C89" s="507">
        <v>4578</v>
      </c>
    </row>
    <row r="90" spans="1:3" ht="23.25" customHeight="1">
      <c r="A90" s="379" t="s">
        <v>299</v>
      </c>
      <c r="B90" s="380">
        <v>336</v>
      </c>
      <c r="C90" s="507">
        <v>1356</v>
      </c>
    </row>
    <row r="91" spans="1:3" s="364" customFormat="1" ht="23.25" customHeight="1">
      <c r="A91" s="379" t="s">
        <v>302</v>
      </c>
      <c r="B91" s="375"/>
      <c r="C91" s="508"/>
    </row>
    <row r="92" spans="1:3" ht="23.25" customHeight="1">
      <c r="A92" s="379" t="s">
        <v>303</v>
      </c>
      <c r="B92" s="375">
        <v>30</v>
      </c>
      <c r="C92" s="507">
        <v>189</v>
      </c>
    </row>
    <row r="93" spans="1:3" s="364" customFormat="1" ht="23.25" customHeight="1">
      <c r="A93" s="371" t="s">
        <v>304</v>
      </c>
      <c r="B93" s="372">
        <f>SUM(B94:B96)</f>
        <v>5862</v>
      </c>
      <c r="C93" s="506">
        <f>SUM(C94:C96)</f>
        <v>6629</v>
      </c>
    </row>
    <row r="94" spans="1:3" ht="23.25" customHeight="1">
      <c r="A94" s="374" t="s">
        <v>243</v>
      </c>
      <c r="B94" s="375">
        <v>576</v>
      </c>
      <c r="C94" s="507">
        <v>886</v>
      </c>
    </row>
    <row r="95" spans="1:3" ht="23.25" customHeight="1">
      <c r="A95" s="374" t="s">
        <v>244</v>
      </c>
      <c r="B95" s="375">
        <v>4880</v>
      </c>
      <c r="C95" s="507">
        <v>5315</v>
      </c>
    </row>
    <row r="96" spans="1:3" ht="23.25" customHeight="1">
      <c r="A96" s="379" t="s">
        <v>305</v>
      </c>
      <c r="B96" s="375">
        <v>406</v>
      </c>
      <c r="C96" s="507">
        <v>428</v>
      </c>
    </row>
    <row r="97" spans="1:3" ht="23.25" customHeight="1">
      <c r="A97" s="371" t="s">
        <v>306</v>
      </c>
      <c r="B97" s="372">
        <f>SUM(B98:B100)</f>
        <v>1932</v>
      </c>
      <c r="C97" s="506">
        <f>SUM(C98:C100)</f>
        <v>2693</v>
      </c>
    </row>
    <row r="98" spans="1:3" ht="23.25" customHeight="1">
      <c r="A98" s="374" t="s">
        <v>243</v>
      </c>
      <c r="B98" s="375">
        <v>1800</v>
      </c>
      <c r="C98" s="507">
        <v>1995</v>
      </c>
    </row>
    <row r="99" spans="1:3" s="364" customFormat="1" ht="23.25" customHeight="1">
      <c r="A99" s="374" t="s">
        <v>244</v>
      </c>
      <c r="B99" s="375"/>
      <c r="C99" s="507">
        <v>481</v>
      </c>
    </row>
    <row r="100" spans="1:3" ht="23.25" customHeight="1">
      <c r="A100" s="374" t="s">
        <v>307</v>
      </c>
      <c r="B100" s="375">
        <v>132</v>
      </c>
      <c r="C100" s="507">
        <v>217</v>
      </c>
    </row>
    <row r="101" spans="1:3" ht="23.25" customHeight="1">
      <c r="A101" s="371" t="s">
        <v>308</v>
      </c>
      <c r="B101" s="372">
        <f>SUM(B102:B104)</f>
        <v>258</v>
      </c>
      <c r="C101" s="506">
        <f>SUM(C102:C104)</f>
        <v>454</v>
      </c>
    </row>
    <row r="102" spans="1:3" ht="23.25" customHeight="1">
      <c r="A102" s="374" t="s">
        <v>243</v>
      </c>
      <c r="B102" s="375">
        <v>237</v>
      </c>
      <c r="C102" s="507">
        <v>392</v>
      </c>
    </row>
    <row r="103" spans="1:3" ht="23.25" customHeight="1">
      <c r="A103" s="374" t="s">
        <v>244</v>
      </c>
      <c r="B103" s="375">
        <v>18</v>
      </c>
      <c r="C103" s="507">
        <v>59</v>
      </c>
    </row>
    <row r="104" spans="1:3" s="364" customFormat="1" ht="23.25" customHeight="1">
      <c r="A104" s="374" t="s">
        <v>309</v>
      </c>
      <c r="B104" s="375">
        <v>3</v>
      </c>
      <c r="C104" s="508">
        <v>3</v>
      </c>
    </row>
    <row r="105" spans="1:3" ht="23.25" customHeight="1">
      <c r="A105" s="371" t="s">
        <v>310</v>
      </c>
      <c r="B105" s="372">
        <f>SUM(B106:B108)</f>
        <v>917</v>
      </c>
      <c r="C105" s="506">
        <f>SUM(C106:C108)</f>
        <v>1063</v>
      </c>
    </row>
    <row r="106" spans="1:3" ht="23.25" customHeight="1">
      <c r="A106" s="374" t="s">
        <v>243</v>
      </c>
      <c r="B106" s="375">
        <v>900</v>
      </c>
      <c r="C106" s="507">
        <v>1049</v>
      </c>
    </row>
    <row r="107" spans="1:3" s="364" customFormat="1" ht="23.25" customHeight="1">
      <c r="A107" s="374" t="s">
        <v>244</v>
      </c>
      <c r="B107" s="375"/>
      <c r="C107" s="508"/>
    </row>
    <row r="108" spans="1:3" ht="23.25" customHeight="1">
      <c r="A108" s="374" t="s">
        <v>311</v>
      </c>
      <c r="B108" s="375">
        <v>17</v>
      </c>
      <c r="C108" s="507">
        <v>14</v>
      </c>
    </row>
    <row r="109" spans="1:3" ht="23.25" customHeight="1">
      <c r="A109" s="371" t="s">
        <v>312</v>
      </c>
      <c r="B109" s="372">
        <f>SUM(B110:B118)</f>
        <v>6721</v>
      </c>
      <c r="C109" s="506">
        <f>SUM(C110:C118)</f>
        <v>8077</v>
      </c>
    </row>
    <row r="110" spans="1:3" ht="23.25" customHeight="1">
      <c r="A110" s="374" t="s">
        <v>243</v>
      </c>
      <c r="B110" s="375">
        <v>4490</v>
      </c>
      <c r="C110" s="507">
        <v>5842</v>
      </c>
    </row>
    <row r="111" spans="1:3" ht="23.25" customHeight="1">
      <c r="A111" s="374" t="s">
        <v>313</v>
      </c>
      <c r="B111" s="375">
        <v>30</v>
      </c>
      <c r="C111" s="507">
        <v>22</v>
      </c>
    </row>
    <row r="112" spans="1:3" ht="23.25" customHeight="1">
      <c r="A112" s="374" t="s">
        <v>314</v>
      </c>
      <c r="B112" s="375">
        <v>60</v>
      </c>
      <c r="C112" s="507">
        <v>60</v>
      </c>
    </row>
    <row r="113" spans="1:3" ht="23.25" customHeight="1">
      <c r="A113" s="374" t="s">
        <v>272</v>
      </c>
      <c r="B113" s="375">
        <v>22</v>
      </c>
      <c r="C113" s="507">
        <v>22</v>
      </c>
    </row>
    <row r="114" spans="1:3" ht="23.25" customHeight="1">
      <c r="A114" s="374" t="s">
        <v>315</v>
      </c>
      <c r="B114" s="375">
        <v>33</v>
      </c>
      <c r="C114" s="507">
        <v>28</v>
      </c>
    </row>
    <row r="115" spans="1:3" ht="23.25" customHeight="1">
      <c r="A115" s="374" t="s">
        <v>316</v>
      </c>
      <c r="B115" s="375">
        <v>35</v>
      </c>
      <c r="C115" s="507">
        <v>35</v>
      </c>
    </row>
    <row r="116" spans="1:3" ht="23.25" customHeight="1">
      <c r="A116" s="374" t="s">
        <v>317</v>
      </c>
      <c r="B116" s="375">
        <v>956</v>
      </c>
      <c r="C116" s="507">
        <v>979</v>
      </c>
    </row>
    <row r="117" spans="1:3" ht="23.25" customHeight="1">
      <c r="A117" s="374" t="s">
        <v>247</v>
      </c>
      <c r="B117" s="375">
        <v>995</v>
      </c>
      <c r="C117" s="507">
        <v>965</v>
      </c>
    </row>
    <row r="118" spans="1:3" s="364" customFormat="1" ht="23.25" customHeight="1">
      <c r="A118" s="374" t="s">
        <v>318</v>
      </c>
      <c r="B118" s="375">
        <v>100</v>
      </c>
      <c r="C118" s="507">
        <v>124</v>
      </c>
    </row>
    <row r="119" spans="1:3" s="364" customFormat="1" ht="23.25" customHeight="1">
      <c r="A119" s="371" t="s">
        <v>319</v>
      </c>
      <c r="B119" s="372">
        <f>B120</f>
        <v>11020</v>
      </c>
      <c r="C119" s="506">
        <f>C120</f>
        <v>1139</v>
      </c>
    </row>
    <row r="120" spans="1:3" s="364" customFormat="1" ht="23.25" customHeight="1">
      <c r="A120" s="374" t="s">
        <v>320</v>
      </c>
      <c r="B120" s="375">
        <v>11020</v>
      </c>
      <c r="C120" s="507">
        <v>1139</v>
      </c>
    </row>
    <row r="121" spans="1:3" s="364" customFormat="1" ht="23.25" customHeight="1">
      <c r="A121" s="371" t="s">
        <v>321</v>
      </c>
      <c r="B121" s="372">
        <f>B122</f>
        <v>0</v>
      </c>
      <c r="C121" s="506">
        <f>C122</f>
        <v>253</v>
      </c>
    </row>
    <row r="122" spans="1:3" s="364" customFormat="1" ht="23.25" customHeight="1">
      <c r="A122" s="371" t="s">
        <v>322</v>
      </c>
      <c r="B122" s="372">
        <f>B123</f>
        <v>0</v>
      </c>
      <c r="C122" s="506">
        <f>C123</f>
        <v>253</v>
      </c>
    </row>
    <row r="123" spans="1:3" ht="23.25" customHeight="1">
      <c r="A123" s="374" t="s">
        <v>323</v>
      </c>
      <c r="B123" s="375"/>
      <c r="C123" s="507">
        <v>253</v>
      </c>
    </row>
    <row r="124" spans="1:3" ht="23.25" customHeight="1">
      <c r="A124" s="371" t="s">
        <v>324</v>
      </c>
      <c r="B124" s="372">
        <f>B125+B128+B133+B138+B146</f>
        <v>15553</v>
      </c>
      <c r="C124" s="506">
        <f>C125+C128+C133+C138+C146</f>
        <v>15166</v>
      </c>
    </row>
    <row r="125" spans="1:3" s="364" customFormat="1" ht="23.25" customHeight="1">
      <c r="A125" s="371" t="s">
        <v>325</v>
      </c>
      <c r="B125" s="372">
        <f>SUM(B126:B127)</f>
        <v>616</v>
      </c>
      <c r="C125" s="506">
        <f>SUM(C126:C127)</f>
        <v>1487</v>
      </c>
    </row>
    <row r="126" spans="1:3" ht="23.25" customHeight="1">
      <c r="A126" s="374" t="s">
        <v>244</v>
      </c>
      <c r="B126" s="375"/>
      <c r="C126" s="507">
        <v>421</v>
      </c>
    </row>
    <row r="127" spans="1:3" ht="23.25" customHeight="1">
      <c r="A127" s="374" t="s">
        <v>326</v>
      </c>
      <c r="B127" s="375">
        <v>616</v>
      </c>
      <c r="C127" s="507">
        <v>1066</v>
      </c>
    </row>
    <row r="128" spans="1:3" s="364" customFormat="1" ht="23.25" customHeight="1">
      <c r="A128" s="371" t="s">
        <v>327</v>
      </c>
      <c r="B128" s="372">
        <f>SUM(B129:B132)</f>
        <v>3051</v>
      </c>
      <c r="C128" s="506">
        <f>SUM(C129:C132)</f>
        <v>3759</v>
      </c>
    </row>
    <row r="129" spans="1:3" ht="23.25" customHeight="1">
      <c r="A129" s="374" t="s">
        <v>243</v>
      </c>
      <c r="B129" s="375">
        <v>2922</v>
      </c>
      <c r="C129" s="507">
        <v>3422</v>
      </c>
    </row>
    <row r="130" spans="1:3" s="364" customFormat="1" ht="23.25" customHeight="1">
      <c r="A130" s="374" t="s">
        <v>244</v>
      </c>
      <c r="B130" s="375"/>
      <c r="C130" s="507">
        <v>63</v>
      </c>
    </row>
    <row r="131" spans="1:3" s="364" customFormat="1" ht="23.25" customHeight="1">
      <c r="A131" s="374" t="s">
        <v>328</v>
      </c>
      <c r="B131" s="375"/>
      <c r="C131" s="507">
        <v>63</v>
      </c>
    </row>
    <row r="132" spans="1:3" s="364" customFormat="1" ht="23.25" customHeight="1">
      <c r="A132" s="374" t="s">
        <v>329</v>
      </c>
      <c r="B132" s="375">
        <v>129</v>
      </c>
      <c r="C132" s="507">
        <v>211</v>
      </c>
    </row>
    <row r="133" spans="1:3" ht="23.25" customHeight="1">
      <c r="A133" s="371" t="s">
        <v>330</v>
      </c>
      <c r="B133" s="372">
        <f>SUM(B134:B137)</f>
        <v>10046</v>
      </c>
      <c r="C133" s="506">
        <f>SUM(C134:C137)</f>
        <v>7783</v>
      </c>
    </row>
    <row r="134" spans="1:3" s="364" customFormat="1" ht="23.25" customHeight="1">
      <c r="A134" s="374" t="s">
        <v>243</v>
      </c>
      <c r="B134" s="375">
        <v>6900</v>
      </c>
      <c r="C134" s="507">
        <v>5293</v>
      </c>
    </row>
    <row r="135" spans="1:3" s="364" customFormat="1" ht="23.25" customHeight="1">
      <c r="A135" s="374" t="s">
        <v>244</v>
      </c>
      <c r="B135" s="375"/>
      <c r="C135" s="507">
        <v>108</v>
      </c>
    </row>
    <row r="136" spans="1:3" s="364" customFormat="1" ht="23.25" customHeight="1">
      <c r="A136" s="374" t="s">
        <v>331</v>
      </c>
      <c r="B136" s="375">
        <v>3146</v>
      </c>
      <c r="C136" s="507">
        <v>2382</v>
      </c>
    </row>
    <row r="137" spans="1:3" ht="23.25" customHeight="1">
      <c r="A137" s="374" t="s">
        <v>332</v>
      </c>
      <c r="B137" s="375"/>
      <c r="C137" s="508"/>
    </row>
    <row r="138" spans="1:3" ht="23.25" customHeight="1">
      <c r="A138" s="371" t="s">
        <v>333</v>
      </c>
      <c r="B138" s="372">
        <f>SUM(B139:B145)</f>
        <v>1169</v>
      </c>
      <c r="C138" s="506">
        <f>SUM(C139:C145)</f>
        <v>1643</v>
      </c>
    </row>
    <row r="139" spans="1:3" ht="23.25" customHeight="1">
      <c r="A139" s="374" t="s">
        <v>243</v>
      </c>
      <c r="B139" s="375">
        <v>1148</v>
      </c>
      <c r="C139" s="507">
        <v>1475</v>
      </c>
    </row>
    <row r="140" spans="1:3" ht="23.25" customHeight="1">
      <c r="A140" s="374" t="s">
        <v>244</v>
      </c>
      <c r="B140" s="375">
        <v>21</v>
      </c>
      <c r="C140" s="507">
        <v>9</v>
      </c>
    </row>
    <row r="141" spans="1:3" ht="23.25" customHeight="1">
      <c r="A141" s="374" t="s">
        <v>334</v>
      </c>
      <c r="B141" s="375"/>
      <c r="C141" s="507">
        <v>56</v>
      </c>
    </row>
    <row r="142" spans="1:3" ht="23.25" customHeight="1">
      <c r="A142" s="374" t="s">
        <v>335</v>
      </c>
      <c r="B142" s="375"/>
      <c r="C142" s="507">
        <v>2</v>
      </c>
    </row>
    <row r="143" spans="1:3" ht="23.25" customHeight="1">
      <c r="A143" s="374" t="s">
        <v>336</v>
      </c>
      <c r="B143" s="375">
        <v>0</v>
      </c>
      <c r="C143" s="507">
        <v>87</v>
      </c>
    </row>
    <row r="144" spans="1:3" s="364" customFormat="1" ht="23.25" customHeight="1">
      <c r="A144" s="374" t="s">
        <v>337</v>
      </c>
      <c r="B144" s="375">
        <v>0</v>
      </c>
      <c r="C144" s="507">
        <v>14</v>
      </c>
    </row>
    <row r="145" spans="1:3" s="364" customFormat="1" ht="23.25" customHeight="1">
      <c r="A145" s="374" t="s">
        <v>338</v>
      </c>
      <c r="B145" s="375"/>
      <c r="C145" s="508"/>
    </row>
    <row r="146" spans="1:3" ht="23.25" customHeight="1">
      <c r="A146" s="371" t="s">
        <v>339</v>
      </c>
      <c r="B146" s="372">
        <f>B147</f>
        <v>671</v>
      </c>
      <c r="C146" s="506">
        <f>C147</f>
        <v>494</v>
      </c>
    </row>
    <row r="147" spans="1:3" ht="23.25" customHeight="1">
      <c r="A147" s="374" t="s">
        <v>340</v>
      </c>
      <c r="B147" s="375">
        <v>671</v>
      </c>
      <c r="C147" s="507">
        <v>494</v>
      </c>
    </row>
    <row r="148" spans="1:3" ht="23.25" customHeight="1">
      <c r="A148" s="371" t="s">
        <v>341</v>
      </c>
      <c r="B148" s="372">
        <f>B149+B153+B159+B163+B165+B167+B169</f>
        <v>153212</v>
      </c>
      <c r="C148" s="506">
        <f>C149+C153+C159+C163+C165+C167+C169</f>
        <v>169323</v>
      </c>
    </row>
    <row r="149" spans="1:3" ht="23.25" customHeight="1">
      <c r="A149" s="371" t="s">
        <v>342</v>
      </c>
      <c r="B149" s="372">
        <f>SUM(B150:B152)</f>
        <v>1485</v>
      </c>
      <c r="C149" s="506">
        <f>SUM(C150:C152)</f>
        <v>1529</v>
      </c>
    </row>
    <row r="150" spans="1:3" ht="23.25" customHeight="1">
      <c r="A150" s="374" t="s">
        <v>243</v>
      </c>
      <c r="B150" s="375">
        <v>1450</v>
      </c>
      <c r="C150" s="507">
        <v>1494</v>
      </c>
    </row>
    <row r="151" spans="1:3" ht="23.25" customHeight="1">
      <c r="A151" s="374" t="s">
        <v>343</v>
      </c>
      <c r="B151" s="375"/>
      <c r="C151" s="508"/>
    </row>
    <row r="152" spans="1:3" s="364" customFormat="1" ht="23.25" customHeight="1">
      <c r="A152" s="374" t="s">
        <v>344</v>
      </c>
      <c r="B152" s="375">
        <v>35</v>
      </c>
      <c r="C152" s="507">
        <v>35</v>
      </c>
    </row>
    <row r="153" spans="1:3" ht="23.25" customHeight="1">
      <c r="A153" s="371" t="s">
        <v>345</v>
      </c>
      <c r="B153" s="372">
        <f>SUM(B154:B158)</f>
        <v>127766</v>
      </c>
      <c r="C153" s="506">
        <f>SUM(C154:C158)</f>
        <v>139514</v>
      </c>
    </row>
    <row r="154" spans="1:3" ht="23.25" customHeight="1">
      <c r="A154" s="374" t="s">
        <v>346</v>
      </c>
      <c r="B154" s="375">
        <v>12292</v>
      </c>
      <c r="C154" s="507">
        <v>13142</v>
      </c>
    </row>
    <row r="155" spans="1:3" ht="23.25" customHeight="1">
      <c r="A155" s="374" t="s">
        <v>347</v>
      </c>
      <c r="B155" s="375">
        <v>40770</v>
      </c>
      <c r="C155" s="507">
        <v>38976</v>
      </c>
    </row>
    <row r="156" spans="1:3" ht="23.25" customHeight="1">
      <c r="A156" s="374" t="s">
        <v>348</v>
      </c>
      <c r="B156" s="375">
        <v>28978</v>
      </c>
      <c r="C156" s="507">
        <v>28161</v>
      </c>
    </row>
    <row r="157" spans="1:3" ht="23.25" customHeight="1">
      <c r="A157" s="374" t="s">
        <v>349</v>
      </c>
      <c r="B157" s="375">
        <v>15059</v>
      </c>
      <c r="C157" s="507">
        <v>14763</v>
      </c>
    </row>
    <row r="158" spans="1:3" s="364" customFormat="1" ht="23.25" customHeight="1">
      <c r="A158" s="374" t="s">
        <v>350</v>
      </c>
      <c r="B158" s="375">
        <v>30667</v>
      </c>
      <c r="C158" s="507">
        <v>44472</v>
      </c>
    </row>
    <row r="159" spans="1:3" ht="23.25" customHeight="1">
      <c r="A159" s="371" t="s">
        <v>351</v>
      </c>
      <c r="B159" s="372">
        <f>SUM(B160:B162)</f>
        <v>3465</v>
      </c>
      <c r="C159" s="506">
        <f>SUM(C160:C162)</f>
        <v>4224</v>
      </c>
    </row>
    <row r="160" spans="1:3" ht="23.25" customHeight="1">
      <c r="A160" s="374" t="s">
        <v>352</v>
      </c>
      <c r="B160" s="375">
        <v>3465</v>
      </c>
      <c r="C160" s="507">
        <v>4224</v>
      </c>
    </row>
    <row r="161" spans="1:3" ht="23.25" customHeight="1">
      <c r="A161" s="374" t="s">
        <v>353</v>
      </c>
      <c r="B161" s="375"/>
      <c r="C161" s="508"/>
    </row>
    <row r="162" spans="1:3" ht="23.25" customHeight="1">
      <c r="A162" s="374" t="s">
        <v>354</v>
      </c>
      <c r="B162" s="375"/>
      <c r="C162" s="508"/>
    </row>
    <row r="163" spans="1:3" ht="23.25" customHeight="1">
      <c r="A163" s="371" t="s">
        <v>355</v>
      </c>
      <c r="B163" s="372">
        <f>B164</f>
        <v>693</v>
      </c>
      <c r="C163" s="506">
        <f>C164</f>
        <v>651</v>
      </c>
    </row>
    <row r="164" spans="1:3" ht="23.25" customHeight="1">
      <c r="A164" s="374" t="s">
        <v>356</v>
      </c>
      <c r="B164" s="375">
        <v>693</v>
      </c>
      <c r="C164" s="507">
        <v>651</v>
      </c>
    </row>
    <row r="165" spans="1:3" ht="23.25" customHeight="1">
      <c r="A165" s="371" t="s">
        <v>357</v>
      </c>
      <c r="B165" s="372">
        <v>42</v>
      </c>
      <c r="C165" s="506">
        <f>C166</f>
        <v>11</v>
      </c>
    </row>
    <row r="166" spans="1:3" ht="23.25" customHeight="1">
      <c r="A166" s="374" t="s">
        <v>358</v>
      </c>
      <c r="B166" s="375">
        <v>42</v>
      </c>
      <c r="C166" s="507">
        <v>11</v>
      </c>
    </row>
    <row r="167" spans="1:3" s="364" customFormat="1" ht="23.25" customHeight="1">
      <c r="A167" s="371" t="s">
        <v>359</v>
      </c>
      <c r="B167" s="372">
        <f t="shared" ref="B167:B172" si="0">B168</f>
        <v>12880</v>
      </c>
      <c r="C167" s="506">
        <f>C168</f>
        <v>15534</v>
      </c>
    </row>
    <row r="168" spans="1:3" ht="23.25" customHeight="1">
      <c r="A168" s="374" t="s">
        <v>360</v>
      </c>
      <c r="B168" s="375">
        <v>12880</v>
      </c>
      <c r="C168" s="507">
        <v>15534</v>
      </c>
    </row>
    <row r="169" spans="1:3" s="364" customFormat="1" ht="23.25" customHeight="1">
      <c r="A169" s="371" t="s">
        <v>361</v>
      </c>
      <c r="B169" s="372">
        <f t="shared" si="0"/>
        <v>6881</v>
      </c>
      <c r="C169" s="506">
        <f>C170</f>
        <v>7860</v>
      </c>
    </row>
    <row r="170" spans="1:3" s="364" customFormat="1" ht="23.25" customHeight="1">
      <c r="A170" s="374" t="s">
        <v>362</v>
      </c>
      <c r="B170" s="375">
        <v>6881</v>
      </c>
      <c r="C170" s="507">
        <v>7860</v>
      </c>
    </row>
    <row r="171" spans="1:3" ht="23.25" customHeight="1">
      <c r="A171" s="371" t="s">
        <v>363</v>
      </c>
      <c r="B171" s="372">
        <f>B172+B174+B179+B183+B185</f>
        <v>56556</v>
      </c>
      <c r="C171" s="506">
        <f>C172+C174+C179+C183+C185+C177</f>
        <v>28154</v>
      </c>
    </row>
    <row r="172" spans="1:3" ht="23.25" customHeight="1">
      <c r="A172" s="371" t="s">
        <v>364</v>
      </c>
      <c r="B172" s="372">
        <f t="shared" si="0"/>
        <v>332</v>
      </c>
      <c r="C172" s="506">
        <f>C173</f>
        <v>475</v>
      </c>
    </row>
    <row r="173" spans="1:3" s="364" customFormat="1" ht="23.25" customHeight="1">
      <c r="A173" s="374" t="s">
        <v>243</v>
      </c>
      <c r="B173" s="375">
        <v>332</v>
      </c>
      <c r="C173" s="507">
        <v>475</v>
      </c>
    </row>
    <row r="174" spans="1:3" ht="23.25" customHeight="1">
      <c r="A174" s="371" t="s">
        <v>365</v>
      </c>
      <c r="B174" s="372">
        <f>B175</f>
        <v>6000</v>
      </c>
      <c r="C174" s="506">
        <f>C175+C176</f>
        <v>19434</v>
      </c>
    </row>
    <row r="175" spans="1:3" ht="23.25" customHeight="1">
      <c r="A175" s="374" t="s">
        <v>366</v>
      </c>
      <c r="B175" s="375">
        <v>6000</v>
      </c>
      <c r="C175" s="507">
        <v>7974</v>
      </c>
    </row>
    <row r="176" spans="1:3" ht="23.25" customHeight="1">
      <c r="A176" s="374" t="s">
        <v>367</v>
      </c>
      <c r="B176" s="375">
        <v>0</v>
      </c>
      <c r="C176" s="507">
        <v>11460</v>
      </c>
    </row>
    <row r="177" spans="1:3" ht="23.25" customHeight="1">
      <c r="A177" s="371" t="s">
        <v>368</v>
      </c>
      <c r="B177" s="375"/>
      <c r="C177" s="506">
        <f>C178</f>
        <v>746</v>
      </c>
    </row>
    <row r="178" spans="1:3" ht="23.25" customHeight="1">
      <c r="A178" s="374" t="s">
        <v>369</v>
      </c>
      <c r="B178" s="375"/>
      <c r="C178" s="507">
        <v>746</v>
      </c>
    </row>
    <row r="179" spans="1:3" ht="23.25" customHeight="1">
      <c r="A179" s="371" t="s">
        <v>370</v>
      </c>
      <c r="B179" s="372">
        <f>SUM(B180:B182)</f>
        <v>160</v>
      </c>
      <c r="C179" s="506">
        <f>SUM(C180:C182)</f>
        <v>251</v>
      </c>
    </row>
    <row r="180" spans="1:3" ht="23.25" customHeight="1">
      <c r="A180" s="374" t="s">
        <v>371</v>
      </c>
      <c r="B180" s="375">
        <v>160</v>
      </c>
      <c r="C180" s="507">
        <v>239</v>
      </c>
    </row>
    <row r="181" spans="1:3" ht="23.25" customHeight="1">
      <c r="A181" s="374" t="s">
        <v>372</v>
      </c>
      <c r="B181" s="375"/>
      <c r="C181" s="507">
        <v>12</v>
      </c>
    </row>
    <row r="182" spans="1:3" s="364" customFormat="1" ht="23.25" customHeight="1">
      <c r="A182" s="374" t="s">
        <v>373</v>
      </c>
      <c r="B182" s="375"/>
      <c r="C182" s="508"/>
    </row>
    <row r="183" spans="1:3" s="364" customFormat="1" ht="23.25" customHeight="1">
      <c r="A183" s="371" t="s">
        <v>374</v>
      </c>
      <c r="B183" s="372">
        <f>B184</f>
        <v>0</v>
      </c>
      <c r="C183" s="506">
        <f>C184</f>
        <v>4108</v>
      </c>
    </row>
    <row r="184" spans="1:3" s="364" customFormat="1" ht="23.25" customHeight="1">
      <c r="A184" s="374" t="s">
        <v>375</v>
      </c>
      <c r="B184" s="375"/>
      <c r="C184" s="507">
        <v>4108</v>
      </c>
    </row>
    <row r="185" spans="1:3" s="364" customFormat="1" ht="23.25" customHeight="1">
      <c r="A185" s="371" t="s">
        <v>376</v>
      </c>
      <c r="B185" s="372">
        <f>B186+B187</f>
        <v>50064</v>
      </c>
      <c r="C185" s="506">
        <f>C186+C187</f>
        <v>3140</v>
      </c>
    </row>
    <row r="186" spans="1:3" s="364" customFormat="1" ht="23.25" customHeight="1">
      <c r="A186" s="374" t="s">
        <v>377</v>
      </c>
      <c r="B186" s="375"/>
      <c r="C186" s="508"/>
    </row>
    <row r="187" spans="1:3" s="364" customFormat="1" ht="23.25" customHeight="1">
      <c r="A187" s="374" t="s">
        <v>378</v>
      </c>
      <c r="B187" s="375">
        <v>50064</v>
      </c>
      <c r="C187" s="507">
        <v>3140</v>
      </c>
    </row>
    <row r="188" spans="1:3" ht="23.25" customHeight="1">
      <c r="A188" s="371" t="s">
        <v>379</v>
      </c>
      <c r="B188" s="372">
        <f>B189+B198+B201+B208+B212</f>
        <v>4338</v>
      </c>
      <c r="C188" s="506">
        <f>C189+C198+C201+C208+C212</f>
        <v>4711</v>
      </c>
    </row>
    <row r="189" spans="1:3" ht="23.25" customHeight="1">
      <c r="A189" s="371" t="s">
        <v>380</v>
      </c>
      <c r="B189" s="372">
        <f>SUM(B190:B197)</f>
        <v>1058</v>
      </c>
      <c r="C189" s="506">
        <f>SUM(C190:C197)</f>
        <v>1208</v>
      </c>
    </row>
    <row r="190" spans="1:3" ht="23.25" customHeight="1">
      <c r="A190" s="374" t="s">
        <v>243</v>
      </c>
      <c r="B190" s="375"/>
      <c r="C190" s="507">
        <v>6</v>
      </c>
    </row>
    <row r="191" spans="1:3" ht="23.25" customHeight="1">
      <c r="A191" s="377" t="s">
        <v>244</v>
      </c>
      <c r="B191" s="375"/>
      <c r="C191" s="508"/>
    </row>
    <row r="192" spans="1:3" s="364" customFormat="1" ht="23.25" customHeight="1">
      <c r="A192" s="374" t="s">
        <v>381</v>
      </c>
      <c r="B192" s="375">
        <v>375</v>
      </c>
      <c r="C192" s="507">
        <v>350</v>
      </c>
    </row>
    <row r="193" spans="1:3" s="364" customFormat="1" ht="23.25" customHeight="1">
      <c r="A193" s="374" t="s">
        <v>382</v>
      </c>
      <c r="B193" s="375"/>
      <c r="C193" s="508"/>
    </row>
    <row r="194" spans="1:3" ht="23.25" customHeight="1">
      <c r="A194" s="374" t="s">
        <v>383</v>
      </c>
      <c r="B194" s="375">
        <v>483</v>
      </c>
      <c r="C194" s="507">
        <v>478</v>
      </c>
    </row>
    <row r="195" spans="1:3" ht="23.25" customHeight="1">
      <c r="A195" s="374" t="s">
        <v>384</v>
      </c>
      <c r="B195" s="375"/>
      <c r="C195" s="507">
        <v>70</v>
      </c>
    </row>
    <row r="196" spans="1:3" s="364" customFormat="1" ht="23.25" customHeight="1">
      <c r="A196" s="374" t="s">
        <v>385</v>
      </c>
      <c r="B196" s="375">
        <v>200</v>
      </c>
      <c r="C196" s="507">
        <v>294</v>
      </c>
    </row>
    <row r="197" spans="1:3" ht="23.25" customHeight="1">
      <c r="A197" s="374" t="s">
        <v>386</v>
      </c>
      <c r="B197" s="375"/>
      <c r="C197" s="507">
        <v>10</v>
      </c>
    </row>
    <row r="198" spans="1:3" s="364" customFormat="1" ht="23.25" customHeight="1">
      <c r="A198" s="371" t="s">
        <v>387</v>
      </c>
      <c r="B198" s="372">
        <f>B199</f>
        <v>346</v>
      </c>
      <c r="C198" s="506">
        <f>C199+C200</f>
        <v>456</v>
      </c>
    </row>
    <row r="199" spans="1:3" s="364" customFormat="1" ht="23.25" customHeight="1">
      <c r="A199" s="374" t="s">
        <v>388</v>
      </c>
      <c r="B199" s="375">
        <v>346</v>
      </c>
      <c r="C199" s="507">
        <v>311</v>
      </c>
    </row>
    <row r="200" spans="1:3" ht="23.25" customHeight="1">
      <c r="A200" s="374" t="s">
        <v>389</v>
      </c>
      <c r="B200" s="375"/>
      <c r="C200" s="507">
        <v>145</v>
      </c>
    </row>
    <row r="201" spans="1:3" s="364" customFormat="1" ht="23.25" customHeight="1">
      <c r="A201" s="371" t="s">
        <v>390</v>
      </c>
      <c r="B201" s="372">
        <f>SUM(B202:B206)</f>
        <v>430</v>
      </c>
      <c r="C201" s="506">
        <f>SUM(C202:C207)</f>
        <v>592</v>
      </c>
    </row>
    <row r="202" spans="1:3" ht="23.25" customHeight="1">
      <c r="A202" s="374" t="s">
        <v>243</v>
      </c>
      <c r="B202" s="375">
        <v>228</v>
      </c>
      <c r="C202" s="507">
        <v>378</v>
      </c>
    </row>
    <row r="203" spans="1:3" s="364" customFormat="1" ht="23.25" customHeight="1">
      <c r="A203" s="374" t="s">
        <v>391</v>
      </c>
      <c r="B203" s="375"/>
      <c r="C203" s="508"/>
    </row>
    <row r="204" spans="1:3" s="364" customFormat="1" ht="23.25" customHeight="1">
      <c r="A204" s="374" t="s">
        <v>392</v>
      </c>
      <c r="B204" s="375">
        <v>2</v>
      </c>
      <c r="C204" s="508"/>
    </row>
    <row r="205" spans="1:3" ht="23.25" customHeight="1">
      <c r="A205" s="374" t="s">
        <v>393</v>
      </c>
      <c r="B205" s="375">
        <v>110</v>
      </c>
      <c r="C205" s="507">
        <v>82</v>
      </c>
    </row>
    <row r="206" spans="1:3" s="364" customFormat="1" ht="23.25" customHeight="1">
      <c r="A206" s="374" t="s">
        <v>394</v>
      </c>
      <c r="B206" s="375">
        <v>90</v>
      </c>
      <c r="C206" s="507">
        <v>130</v>
      </c>
    </row>
    <row r="207" spans="1:3" s="364" customFormat="1" ht="23.25" customHeight="1">
      <c r="A207" s="374" t="s">
        <v>392</v>
      </c>
      <c r="B207" s="375"/>
      <c r="C207" s="507">
        <v>2</v>
      </c>
    </row>
    <row r="208" spans="1:3" ht="23.25" customHeight="1">
      <c r="A208" s="371" t="s">
        <v>395</v>
      </c>
      <c r="B208" s="372">
        <f>SUM(B209:B211)</f>
        <v>2504</v>
      </c>
      <c r="C208" s="506">
        <f>SUM(C209:C211)</f>
        <v>2303</v>
      </c>
    </row>
    <row r="209" spans="1:3" ht="23.25" customHeight="1">
      <c r="A209" s="374" t="s">
        <v>243</v>
      </c>
      <c r="B209" s="375">
        <v>1852</v>
      </c>
      <c r="C209" s="507">
        <v>1857</v>
      </c>
    </row>
    <row r="210" spans="1:3" s="364" customFormat="1" ht="23.25" customHeight="1">
      <c r="A210" s="374" t="s">
        <v>396</v>
      </c>
      <c r="B210" s="375">
        <v>652</v>
      </c>
      <c r="C210" s="507">
        <v>446</v>
      </c>
    </row>
    <row r="211" spans="1:3" ht="23.25" customHeight="1">
      <c r="A211" s="374" t="s">
        <v>397</v>
      </c>
      <c r="B211" s="375"/>
      <c r="C211" s="508"/>
    </row>
    <row r="212" spans="1:3" ht="23.25" customHeight="1">
      <c r="A212" s="371" t="s">
        <v>398</v>
      </c>
      <c r="B212" s="372">
        <f>SUM(B213:B215)</f>
        <v>0</v>
      </c>
      <c r="C212" s="506">
        <f>SUM(C213:C215)</f>
        <v>152</v>
      </c>
    </row>
    <row r="213" spans="1:3" ht="23.25" customHeight="1">
      <c r="A213" s="374" t="s">
        <v>399</v>
      </c>
      <c r="B213" s="375"/>
      <c r="C213" s="507">
        <v>6</v>
      </c>
    </row>
    <row r="214" spans="1:3" s="364" customFormat="1" ht="23.25" customHeight="1">
      <c r="A214" s="374" t="s">
        <v>400</v>
      </c>
      <c r="B214" s="375"/>
      <c r="C214" s="508"/>
    </row>
    <row r="215" spans="1:3" ht="23.25" customHeight="1">
      <c r="A215" s="374" t="s">
        <v>401</v>
      </c>
      <c r="B215" s="375"/>
      <c r="C215" s="507">
        <v>146</v>
      </c>
    </row>
    <row r="216" spans="1:3" s="364" customFormat="1" ht="23.25" customHeight="1">
      <c r="A216" s="371" t="s">
        <v>402</v>
      </c>
      <c r="B216" s="372">
        <f>B217+B223+B229+B232+B239+B244+B252+B257+B263+B269+B271+B274+B277+B279+B282+B293+B285+B287</f>
        <v>89035</v>
      </c>
      <c r="C216" s="506">
        <f>C217+C223+C229+C232+C239+C244+C252+C257+C263+C269+C271+C274+C277+C279+C282+C293+C285+C287+C291</f>
        <v>96029</v>
      </c>
    </row>
    <row r="217" spans="1:3" ht="23.25" customHeight="1">
      <c r="A217" s="371" t="s">
        <v>403</v>
      </c>
      <c r="B217" s="372">
        <f>SUM(B218:B222)</f>
        <v>2137</v>
      </c>
      <c r="C217" s="506">
        <f>SUM(C218:C222)</f>
        <v>4824</v>
      </c>
    </row>
    <row r="218" spans="1:3" ht="23.25" customHeight="1">
      <c r="A218" s="374" t="s">
        <v>243</v>
      </c>
      <c r="B218" s="375">
        <v>1676</v>
      </c>
      <c r="C218" s="507">
        <v>2216</v>
      </c>
    </row>
    <row r="219" spans="1:3" ht="23.25" customHeight="1">
      <c r="A219" s="374" t="s">
        <v>404</v>
      </c>
      <c r="B219" s="375"/>
      <c r="C219" s="507"/>
    </row>
    <row r="220" spans="1:3" ht="23.25" customHeight="1">
      <c r="A220" s="374" t="s">
        <v>244</v>
      </c>
      <c r="B220" s="375">
        <v>372</v>
      </c>
      <c r="C220" s="507">
        <v>275</v>
      </c>
    </row>
    <row r="221" spans="1:3" s="364" customFormat="1" ht="23.25" customHeight="1">
      <c r="A221" s="374" t="s">
        <v>405</v>
      </c>
      <c r="B221" s="375"/>
      <c r="C221" s="507">
        <v>2</v>
      </c>
    </row>
    <row r="222" spans="1:3" ht="23.25" customHeight="1">
      <c r="A222" s="374" t="s">
        <v>406</v>
      </c>
      <c r="B222" s="375">
        <v>89</v>
      </c>
      <c r="C222" s="507">
        <v>2331</v>
      </c>
    </row>
    <row r="223" spans="1:3" s="364" customFormat="1" ht="23.25" customHeight="1">
      <c r="A223" s="371" t="s">
        <v>407</v>
      </c>
      <c r="B223" s="372">
        <f>SUM(B224:B228)</f>
        <v>7035</v>
      </c>
      <c r="C223" s="506">
        <f>SUM(C224:C228)</f>
        <v>4970</v>
      </c>
    </row>
    <row r="224" spans="1:3" s="364" customFormat="1" ht="23.25" customHeight="1">
      <c r="A224" s="374" t="s">
        <v>243</v>
      </c>
      <c r="B224" s="375">
        <v>519</v>
      </c>
      <c r="C224" s="507">
        <v>690</v>
      </c>
    </row>
    <row r="225" spans="1:3" s="364" customFormat="1" ht="23.25" customHeight="1">
      <c r="A225" s="374" t="s">
        <v>408</v>
      </c>
      <c r="B225" s="375"/>
      <c r="C225" s="508"/>
    </row>
    <row r="226" spans="1:3" ht="23.25" customHeight="1">
      <c r="A226" s="374" t="s">
        <v>409</v>
      </c>
      <c r="B226" s="375">
        <v>49</v>
      </c>
      <c r="C226" s="507">
        <v>7</v>
      </c>
    </row>
    <row r="227" spans="1:3" ht="23.25" customHeight="1">
      <c r="A227" s="374" t="s">
        <v>410</v>
      </c>
      <c r="B227" s="375">
        <v>6304</v>
      </c>
      <c r="C227" s="507">
        <v>4116</v>
      </c>
    </row>
    <row r="228" spans="1:3" ht="23.25" customHeight="1">
      <c r="A228" s="374" t="s">
        <v>411</v>
      </c>
      <c r="B228" s="375">
        <v>163</v>
      </c>
      <c r="C228" s="507">
        <v>157</v>
      </c>
    </row>
    <row r="229" spans="1:3" ht="23.25" customHeight="1">
      <c r="A229" s="371" t="s">
        <v>412</v>
      </c>
      <c r="B229" s="372">
        <f>SUM(B230:B231)</f>
        <v>0</v>
      </c>
      <c r="C229" s="506">
        <f>SUM(C230:C231)</f>
        <v>0</v>
      </c>
    </row>
    <row r="230" spans="1:3" ht="23.25" customHeight="1">
      <c r="A230" s="374" t="s">
        <v>413</v>
      </c>
      <c r="B230" s="375"/>
      <c r="C230" s="508"/>
    </row>
    <row r="231" spans="1:3" ht="23.25" customHeight="1">
      <c r="A231" s="374" t="s">
        <v>414</v>
      </c>
      <c r="B231" s="375"/>
      <c r="C231" s="508"/>
    </row>
    <row r="232" spans="1:3" ht="23.25" customHeight="1">
      <c r="A232" s="371" t="s">
        <v>415</v>
      </c>
      <c r="B232" s="372">
        <f>SUM(B233:B238)</f>
        <v>55015</v>
      </c>
      <c r="C232" s="506">
        <f>SUM(C233:C238)</f>
        <v>51515</v>
      </c>
    </row>
    <row r="233" spans="1:3" ht="23.25" customHeight="1">
      <c r="A233" s="374" t="s">
        <v>416</v>
      </c>
      <c r="B233" s="375">
        <v>4716</v>
      </c>
      <c r="C233" s="507">
        <v>4785</v>
      </c>
    </row>
    <row r="234" spans="1:3" s="364" customFormat="1" ht="23.25" customHeight="1">
      <c r="A234" s="374" t="s">
        <v>417</v>
      </c>
      <c r="B234" s="375">
        <v>3508</v>
      </c>
      <c r="C234" s="507">
        <v>3376</v>
      </c>
    </row>
    <row r="235" spans="1:3" ht="23.25" customHeight="1">
      <c r="A235" s="374" t="s">
        <v>418</v>
      </c>
      <c r="B235" s="375">
        <v>14727</v>
      </c>
      <c r="C235" s="507">
        <v>15102</v>
      </c>
    </row>
    <row r="236" spans="1:3" ht="23.25" customHeight="1">
      <c r="A236" s="374" t="s">
        <v>419</v>
      </c>
      <c r="B236" s="375">
        <v>8647</v>
      </c>
      <c r="C236" s="507">
        <v>8975</v>
      </c>
    </row>
    <row r="237" spans="1:3" ht="23.25" customHeight="1">
      <c r="A237" s="374" t="s">
        <v>420</v>
      </c>
      <c r="B237" s="375">
        <v>23200</v>
      </c>
      <c r="C237" s="507">
        <v>18000</v>
      </c>
    </row>
    <row r="238" spans="1:3" s="364" customFormat="1" ht="23.25" customHeight="1">
      <c r="A238" s="374" t="s">
        <v>421</v>
      </c>
      <c r="B238" s="375">
        <v>217</v>
      </c>
      <c r="C238" s="507">
        <v>1277</v>
      </c>
    </row>
    <row r="239" spans="1:3" ht="23.25" customHeight="1">
      <c r="A239" s="371" t="s">
        <v>422</v>
      </c>
      <c r="B239" s="372">
        <f>SUM(B240:B243)</f>
        <v>1750</v>
      </c>
      <c r="C239" s="506">
        <f>SUM(C240:C243)</f>
        <v>2314</v>
      </c>
    </row>
    <row r="240" spans="1:3" ht="23.25" customHeight="1">
      <c r="A240" s="374" t="s">
        <v>423</v>
      </c>
      <c r="B240" s="375"/>
      <c r="C240" s="508"/>
    </row>
    <row r="241" spans="1:3" ht="23.25" customHeight="1">
      <c r="A241" s="374" t="s">
        <v>424</v>
      </c>
      <c r="B241" s="375">
        <v>177</v>
      </c>
      <c r="C241" s="507">
        <v>18</v>
      </c>
    </row>
    <row r="242" spans="1:3" ht="23.25" customHeight="1">
      <c r="A242" s="374" t="s">
        <v>425</v>
      </c>
      <c r="B242" s="375">
        <v>1358</v>
      </c>
      <c r="C242" s="507">
        <v>1335</v>
      </c>
    </row>
    <row r="243" spans="1:3" ht="23.25" customHeight="1">
      <c r="A243" s="374" t="s">
        <v>426</v>
      </c>
      <c r="B243" s="375">
        <v>215</v>
      </c>
      <c r="C243" s="507">
        <v>961</v>
      </c>
    </row>
    <row r="244" spans="1:3" s="364" customFormat="1" ht="23.25" customHeight="1">
      <c r="A244" s="371" t="s">
        <v>427</v>
      </c>
      <c r="B244" s="372">
        <f>SUM(B245:B251)</f>
        <v>1410</v>
      </c>
      <c r="C244" s="506">
        <f>SUM(C245:C251)</f>
        <v>4011</v>
      </c>
    </row>
    <row r="245" spans="1:3" ht="23.25" customHeight="1">
      <c r="A245" s="374" t="s">
        <v>428</v>
      </c>
      <c r="B245" s="375">
        <v>50</v>
      </c>
      <c r="C245" s="507">
        <v>667</v>
      </c>
    </row>
    <row r="246" spans="1:3" ht="23.25" customHeight="1">
      <c r="A246" s="374" t="s">
        <v>429</v>
      </c>
      <c r="B246" s="375"/>
      <c r="C246" s="507">
        <v>1046</v>
      </c>
    </row>
    <row r="247" spans="1:3" s="364" customFormat="1" ht="23.25" customHeight="1">
      <c r="A247" s="374" t="s">
        <v>430</v>
      </c>
      <c r="B247" s="375">
        <v>374</v>
      </c>
      <c r="C247" s="507">
        <v>507</v>
      </c>
    </row>
    <row r="248" spans="1:3" ht="23.25" customHeight="1">
      <c r="A248" s="374" t="s">
        <v>431</v>
      </c>
      <c r="B248" s="375"/>
      <c r="C248" s="507">
        <v>38</v>
      </c>
    </row>
    <row r="249" spans="1:3" ht="23.25" customHeight="1">
      <c r="A249" s="374" t="s">
        <v>432</v>
      </c>
      <c r="B249" s="375">
        <v>627</v>
      </c>
      <c r="C249" s="507">
        <v>1073</v>
      </c>
    </row>
    <row r="250" spans="1:3" ht="23.25" customHeight="1">
      <c r="A250" s="374" t="s">
        <v>433</v>
      </c>
      <c r="B250" s="375">
        <v>234</v>
      </c>
      <c r="C250" s="507">
        <v>314</v>
      </c>
    </row>
    <row r="251" spans="1:3" s="364" customFormat="1" ht="23.25" customHeight="1">
      <c r="A251" s="374" t="s">
        <v>434</v>
      </c>
      <c r="B251" s="375">
        <v>125</v>
      </c>
      <c r="C251" s="507">
        <v>366</v>
      </c>
    </row>
    <row r="252" spans="1:3" s="364" customFormat="1" ht="23.25" customHeight="1">
      <c r="A252" s="371" t="s">
        <v>435</v>
      </c>
      <c r="B252" s="372">
        <f>SUM(B253:B255)</f>
        <v>8376</v>
      </c>
      <c r="C252" s="506">
        <f>SUM(C253:C256)</f>
        <v>8252</v>
      </c>
    </row>
    <row r="253" spans="1:3" s="364" customFormat="1" ht="23.25" customHeight="1">
      <c r="A253" s="374" t="s">
        <v>436</v>
      </c>
      <c r="B253" s="375">
        <v>8376</v>
      </c>
      <c r="C253" s="507">
        <v>8011</v>
      </c>
    </row>
    <row r="254" spans="1:3" s="364" customFormat="1" ht="23.25" customHeight="1">
      <c r="A254" s="374" t="s">
        <v>437</v>
      </c>
      <c r="B254" s="375"/>
      <c r="C254" s="507">
        <v>174</v>
      </c>
    </row>
    <row r="255" spans="1:3" ht="23.25" customHeight="1">
      <c r="A255" s="374" t="s">
        <v>438</v>
      </c>
      <c r="B255" s="375"/>
      <c r="C255" s="507">
        <v>9</v>
      </c>
    </row>
    <row r="256" spans="1:3" ht="23.25" customHeight="1">
      <c r="A256" s="374" t="s">
        <v>439</v>
      </c>
      <c r="B256" s="375"/>
      <c r="C256" s="507">
        <v>58</v>
      </c>
    </row>
    <row r="257" spans="1:3" ht="23.25" customHeight="1">
      <c r="A257" s="371" t="s">
        <v>440</v>
      </c>
      <c r="B257" s="372">
        <f>SUM(B258:B262)</f>
        <v>817</v>
      </c>
      <c r="C257" s="506">
        <f>SUM(C258:C262)</f>
        <v>2861</v>
      </c>
    </row>
    <row r="258" spans="1:3" ht="23.25" customHeight="1">
      <c r="A258" s="374" t="s">
        <v>441</v>
      </c>
      <c r="B258" s="375">
        <v>80</v>
      </c>
      <c r="C258" s="507">
        <v>96</v>
      </c>
    </row>
    <row r="259" spans="1:3" ht="23.25" customHeight="1">
      <c r="A259" s="374" t="s">
        <v>442</v>
      </c>
      <c r="B259" s="375">
        <v>729</v>
      </c>
      <c r="C259" s="507">
        <v>300</v>
      </c>
    </row>
    <row r="260" spans="1:3" ht="23.25" customHeight="1">
      <c r="A260" s="374" t="s">
        <v>443</v>
      </c>
      <c r="B260" s="375">
        <v>8</v>
      </c>
      <c r="C260" s="507">
        <v>1901</v>
      </c>
    </row>
    <row r="261" spans="1:3" s="364" customFormat="1" ht="23.25" customHeight="1">
      <c r="A261" s="374" t="s">
        <v>444</v>
      </c>
      <c r="B261" s="375"/>
      <c r="C261" s="507">
        <v>564</v>
      </c>
    </row>
    <row r="262" spans="1:3" ht="23.25" customHeight="1">
      <c r="A262" s="374" t="s">
        <v>445</v>
      </c>
      <c r="B262" s="375"/>
      <c r="C262" s="508"/>
    </row>
    <row r="263" spans="1:3" ht="23.25" customHeight="1">
      <c r="A263" s="371" t="s">
        <v>446</v>
      </c>
      <c r="B263" s="372">
        <f>SUM(B264:B268)</f>
        <v>882</v>
      </c>
      <c r="C263" s="506">
        <f>SUM(C264:C268)</f>
        <v>3006</v>
      </c>
    </row>
    <row r="264" spans="1:3" ht="23.25" customHeight="1">
      <c r="A264" s="374" t="s">
        <v>243</v>
      </c>
      <c r="B264" s="375">
        <v>246</v>
      </c>
      <c r="C264" s="507">
        <v>264</v>
      </c>
    </row>
    <row r="265" spans="1:3" ht="23.25" customHeight="1">
      <c r="A265" s="374" t="s">
        <v>447</v>
      </c>
      <c r="B265" s="375"/>
      <c r="C265" s="507">
        <v>26</v>
      </c>
    </row>
    <row r="266" spans="1:3" ht="23.25" customHeight="1">
      <c r="A266" s="374" t="s">
        <v>448</v>
      </c>
      <c r="B266" s="375"/>
      <c r="C266" s="507">
        <v>12</v>
      </c>
    </row>
    <row r="267" spans="1:3" ht="23.25" customHeight="1">
      <c r="A267" s="374" t="s">
        <v>449</v>
      </c>
      <c r="B267" s="375">
        <v>636</v>
      </c>
      <c r="C267" s="507">
        <v>1054</v>
      </c>
    </row>
    <row r="268" spans="1:3" ht="23.25" customHeight="1">
      <c r="A268" s="374" t="s">
        <v>450</v>
      </c>
      <c r="B268" s="375"/>
      <c r="C268" s="507">
        <v>1650</v>
      </c>
    </row>
    <row r="269" spans="1:3" ht="23.25" customHeight="1">
      <c r="A269" s="371" t="s">
        <v>451</v>
      </c>
      <c r="B269" s="372">
        <f>SUM(B270:B270)</f>
        <v>29</v>
      </c>
      <c r="C269" s="506">
        <f>SUM(C270:C270)</f>
        <v>0</v>
      </c>
    </row>
    <row r="270" spans="1:3" s="364" customFormat="1" ht="23.25" customHeight="1">
      <c r="A270" s="374" t="s">
        <v>452</v>
      </c>
      <c r="B270" s="375">
        <v>29</v>
      </c>
      <c r="C270" s="508"/>
    </row>
    <row r="271" spans="1:3" ht="23.25" customHeight="1">
      <c r="A271" s="371" t="s">
        <v>453</v>
      </c>
      <c r="B271" s="372">
        <f>SUM(B272:B273)</f>
        <v>103</v>
      </c>
      <c r="C271" s="506">
        <f>SUM(C272:C273)</f>
        <v>127</v>
      </c>
    </row>
    <row r="272" spans="1:3" ht="23.25" customHeight="1">
      <c r="A272" s="374" t="s">
        <v>243</v>
      </c>
      <c r="B272" s="375">
        <v>103</v>
      </c>
      <c r="C272" s="507">
        <v>127</v>
      </c>
    </row>
    <row r="273" spans="1:3" ht="23.25" customHeight="1">
      <c r="A273" s="374" t="s">
        <v>454</v>
      </c>
      <c r="B273" s="375"/>
      <c r="C273" s="508"/>
    </row>
    <row r="274" spans="1:3" ht="23.25" customHeight="1">
      <c r="A274" s="371" t="s">
        <v>455</v>
      </c>
      <c r="B274" s="372">
        <f>SUM(B275:B276)</f>
        <v>1400</v>
      </c>
      <c r="C274" s="506">
        <f>SUM(C275:C276)</f>
        <v>2146</v>
      </c>
    </row>
    <row r="275" spans="1:3" ht="23.25" customHeight="1">
      <c r="A275" s="374" t="s">
        <v>456</v>
      </c>
      <c r="B275" s="375">
        <v>311</v>
      </c>
      <c r="C275" s="507">
        <v>409</v>
      </c>
    </row>
    <row r="276" spans="1:3" ht="23.25" customHeight="1">
      <c r="A276" s="374" t="s">
        <v>457</v>
      </c>
      <c r="B276" s="375">
        <v>1089</v>
      </c>
      <c r="C276" s="507">
        <v>1737</v>
      </c>
    </row>
    <row r="277" spans="1:3" ht="23.25" customHeight="1">
      <c r="A277" s="371" t="s">
        <v>458</v>
      </c>
      <c r="B277" s="372">
        <f>B278</f>
        <v>280</v>
      </c>
      <c r="C277" s="506">
        <f>C278</f>
        <v>209</v>
      </c>
    </row>
    <row r="278" spans="1:3" s="364" customFormat="1" ht="23.25" customHeight="1">
      <c r="A278" s="374" t="s">
        <v>459</v>
      </c>
      <c r="B278" s="375">
        <v>280</v>
      </c>
      <c r="C278" s="507">
        <v>209</v>
      </c>
    </row>
    <row r="279" spans="1:3" s="364" customFormat="1" ht="23.25" customHeight="1">
      <c r="A279" s="371" t="s">
        <v>460</v>
      </c>
      <c r="B279" s="372">
        <f>SUM(B280:B281)</f>
        <v>453</v>
      </c>
      <c r="C279" s="506">
        <f>SUM(C280:C281)</f>
        <v>397</v>
      </c>
    </row>
    <row r="280" spans="1:3" s="364" customFormat="1" ht="23.25" customHeight="1">
      <c r="A280" s="374" t="s">
        <v>461</v>
      </c>
      <c r="B280" s="375"/>
      <c r="C280" s="508"/>
    </row>
    <row r="281" spans="1:3" s="364" customFormat="1" ht="23.25" customHeight="1">
      <c r="A281" s="374" t="s">
        <v>462</v>
      </c>
      <c r="B281" s="375">
        <v>453</v>
      </c>
      <c r="C281" s="507">
        <v>397</v>
      </c>
    </row>
    <row r="282" spans="1:3" s="364" customFormat="1" ht="23.25" customHeight="1">
      <c r="A282" s="371" t="s">
        <v>463</v>
      </c>
      <c r="B282" s="372">
        <f>B284</f>
        <v>109</v>
      </c>
      <c r="C282" s="506">
        <f>C283+C284</f>
        <v>25</v>
      </c>
    </row>
    <row r="283" spans="1:3" s="364" customFormat="1" ht="23.25" customHeight="1">
      <c r="A283" s="374" t="s">
        <v>464</v>
      </c>
      <c r="B283" s="372"/>
      <c r="C283" s="507">
        <v>23</v>
      </c>
    </row>
    <row r="284" spans="1:3" s="364" customFormat="1" ht="23.25" customHeight="1">
      <c r="A284" s="374" t="s">
        <v>465</v>
      </c>
      <c r="B284" s="375">
        <v>109</v>
      </c>
      <c r="C284" s="507">
        <v>2</v>
      </c>
    </row>
    <row r="285" spans="1:3" s="364" customFormat="1" ht="23.25" customHeight="1">
      <c r="A285" s="371" t="s">
        <v>466</v>
      </c>
      <c r="B285" s="372">
        <f>B286</f>
        <v>6782</v>
      </c>
      <c r="C285" s="506">
        <f>C286</f>
        <v>6707</v>
      </c>
    </row>
    <row r="286" spans="1:3" s="364" customFormat="1" ht="23.25" customHeight="1">
      <c r="A286" s="374" t="s">
        <v>413</v>
      </c>
      <c r="B286" s="375">
        <v>6782</v>
      </c>
      <c r="C286" s="507">
        <v>6707</v>
      </c>
    </row>
    <row r="287" spans="1:3" ht="23.25" customHeight="1">
      <c r="A287" s="371" t="s">
        <v>467</v>
      </c>
      <c r="B287" s="372">
        <f>SUM(B288:B290)</f>
        <v>1655</v>
      </c>
      <c r="C287" s="506">
        <f>SUM(C288:C290)</f>
        <v>1818</v>
      </c>
    </row>
    <row r="288" spans="1:3" ht="23.25" customHeight="1">
      <c r="A288" s="374" t="s">
        <v>243</v>
      </c>
      <c r="B288" s="375">
        <v>261</v>
      </c>
      <c r="C288" s="507">
        <v>445</v>
      </c>
    </row>
    <row r="289" spans="1:3" s="364" customFormat="1" ht="23.25" customHeight="1">
      <c r="A289" s="374" t="s">
        <v>408</v>
      </c>
      <c r="B289" s="375">
        <v>574</v>
      </c>
      <c r="C289" s="507">
        <v>565</v>
      </c>
    </row>
    <row r="290" spans="1:3" ht="23.25" customHeight="1">
      <c r="A290" s="374" t="s">
        <v>468</v>
      </c>
      <c r="B290" s="375">
        <v>820</v>
      </c>
      <c r="C290" s="507">
        <v>808</v>
      </c>
    </row>
    <row r="291" spans="1:3" ht="23.25" customHeight="1">
      <c r="A291" s="371" t="s">
        <v>451</v>
      </c>
      <c r="B291" s="375"/>
      <c r="C291" s="506">
        <v>28</v>
      </c>
    </row>
    <row r="292" spans="1:3" ht="23.25" customHeight="1">
      <c r="A292" s="374" t="s">
        <v>469</v>
      </c>
      <c r="B292" s="375"/>
      <c r="C292" s="507">
        <v>28</v>
      </c>
    </row>
    <row r="293" spans="1:3" ht="23.25" customHeight="1">
      <c r="A293" s="371" t="s">
        <v>470</v>
      </c>
      <c r="B293" s="372">
        <f>B294</f>
        <v>802</v>
      </c>
      <c r="C293" s="506">
        <f>C294</f>
        <v>2819</v>
      </c>
    </row>
    <row r="294" spans="1:3" ht="23.25" customHeight="1">
      <c r="A294" s="374" t="s">
        <v>471</v>
      </c>
      <c r="B294" s="375">
        <v>802</v>
      </c>
      <c r="C294" s="507">
        <v>2819</v>
      </c>
    </row>
    <row r="295" spans="1:3" ht="23.25" customHeight="1">
      <c r="A295" s="371" t="s">
        <v>472</v>
      </c>
      <c r="B295" s="372">
        <f>B296+B299+B302+B306+B316+B320+B322+B327+B332+B336+B343+B341</f>
        <v>51834</v>
      </c>
      <c r="C295" s="506">
        <f>C296+C299+C302+C306+C316+C320+C322+C327+C332+C336+C343+C341+C314</f>
        <v>45663</v>
      </c>
    </row>
    <row r="296" spans="1:3" s="364" customFormat="1" ht="23.25" customHeight="1">
      <c r="A296" s="371" t="s">
        <v>473</v>
      </c>
      <c r="B296" s="372">
        <f>SUM(B297:B297)</f>
        <v>745</v>
      </c>
      <c r="C296" s="506">
        <f>SUM(C297:C298)</f>
        <v>1225</v>
      </c>
    </row>
    <row r="297" spans="1:3" ht="23.25" customHeight="1">
      <c r="A297" s="374" t="s">
        <v>243</v>
      </c>
      <c r="B297" s="375">
        <v>745</v>
      </c>
      <c r="C297" s="507">
        <v>1001</v>
      </c>
    </row>
    <row r="298" spans="1:3" ht="23.25" customHeight="1">
      <c r="A298" s="374" t="s">
        <v>474</v>
      </c>
      <c r="B298" s="375"/>
      <c r="C298" s="507">
        <v>224</v>
      </c>
    </row>
    <row r="299" spans="1:3" ht="23.25" customHeight="1">
      <c r="A299" s="371" t="s">
        <v>475</v>
      </c>
      <c r="B299" s="372">
        <f>SUM(B300:B301)</f>
        <v>7619</v>
      </c>
      <c r="C299" s="506">
        <f>SUM(C300:C301)</f>
        <v>2431</v>
      </c>
    </row>
    <row r="300" spans="1:3" ht="23.25" customHeight="1">
      <c r="A300" s="374" t="s">
        <v>476</v>
      </c>
      <c r="B300" s="375">
        <v>7569</v>
      </c>
      <c r="C300" s="507">
        <v>2329</v>
      </c>
    </row>
    <row r="301" spans="1:3" ht="23.25" customHeight="1">
      <c r="A301" s="374" t="s">
        <v>477</v>
      </c>
      <c r="B301" s="375">
        <v>50</v>
      </c>
      <c r="C301" s="507">
        <v>102</v>
      </c>
    </row>
    <row r="302" spans="1:3" ht="23.25" customHeight="1">
      <c r="A302" s="371" t="s">
        <v>478</v>
      </c>
      <c r="B302" s="372">
        <f>SUM(B303:B305)</f>
        <v>12927</v>
      </c>
      <c r="C302" s="506">
        <f>SUM(C303:C305)</f>
        <v>9330</v>
      </c>
    </row>
    <row r="303" spans="1:3" ht="23.25" customHeight="1">
      <c r="A303" s="374" t="s">
        <v>479</v>
      </c>
      <c r="B303" s="375">
        <v>8638</v>
      </c>
      <c r="C303" s="507">
        <v>4127</v>
      </c>
    </row>
    <row r="304" spans="1:3" s="364" customFormat="1" ht="23.25" customHeight="1">
      <c r="A304" s="374" t="s">
        <v>480</v>
      </c>
      <c r="B304" s="375">
        <v>3619</v>
      </c>
      <c r="C304" s="507">
        <v>2586</v>
      </c>
    </row>
    <row r="305" spans="1:3" ht="23.25" customHeight="1">
      <c r="A305" s="374" t="s">
        <v>481</v>
      </c>
      <c r="B305" s="375">
        <v>670</v>
      </c>
      <c r="C305" s="507">
        <v>2617</v>
      </c>
    </row>
    <row r="306" spans="1:3" ht="23.25" customHeight="1">
      <c r="A306" s="371" t="s">
        <v>482</v>
      </c>
      <c r="B306" s="372">
        <f>SUM(B307:B313)</f>
        <v>12932</v>
      </c>
      <c r="C306" s="506">
        <f>SUM(C307:C313)</f>
        <v>11985</v>
      </c>
    </row>
    <row r="307" spans="1:3" ht="23.25" customHeight="1">
      <c r="A307" s="374" t="s">
        <v>483</v>
      </c>
      <c r="B307" s="375">
        <v>9285</v>
      </c>
      <c r="C307" s="507">
        <v>1792</v>
      </c>
    </row>
    <row r="308" spans="1:3" ht="23.25" customHeight="1">
      <c r="A308" s="374" t="s">
        <v>484</v>
      </c>
      <c r="B308" s="375">
        <v>489</v>
      </c>
      <c r="C308" s="507">
        <v>620</v>
      </c>
    </row>
    <row r="309" spans="1:3" ht="23.25" customHeight="1">
      <c r="A309" s="374" t="s">
        <v>485</v>
      </c>
      <c r="B309" s="375">
        <v>1126</v>
      </c>
      <c r="C309" s="507">
        <v>1390</v>
      </c>
    </row>
    <row r="310" spans="1:3" s="364" customFormat="1" ht="23.25" customHeight="1">
      <c r="A310" s="374" t="s">
        <v>486</v>
      </c>
      <c r="B310" s="375">
        <v>1918</v>
      </c>
      <c r="C310" s="507">
        <v>6492</v>
      </c>
    </row>
    <row r="311" spans="1:3" ht="23.25" customHeight="1">
      <c r="A311" s="374" t="s">
        <v>487</v>
      </c>
      <c r="B311" s="375">
        <v>114</v>
      </c>
      <c r="C311" s="507">
        <v>47</v>
      </c>
    </row>
    <row r="312" spans="1:3" ht="23.25" customHeight="1">
      <c r="A312" s="374" t="s">
        <v>488</v>
      </c>
      <c r="B312" s="375"/>
      <c r="C312" s="507">
        <v>1581</v>
      </c>
    </row>
    <row r="313" spans="1:3" s="364" customFormat="1" ht="23.25" customHeight="1">
      <c r="A313" s="374" t="s">
        <v>489</v>
      </c>
      <c r="B313" s="375"/>
      <c r="C313" s="507">
        <v>63</v>
      </c>
    </row>
    <row r="314" spans="1:3" ht="23.25" customHeight="1">
      <c r="A314" s="371" t="s">
        <v>490</v>
      </c>
      <c r="B314" s="375"/>
      <c r="C314" s="506">
        <v>120</v>
      </c>
    </row>
    <row r="315" spans="1:3" ht="23.25" customHeight="1">
      <c r="A315" s="374" t="s">
        <v>491</v>
      </c>
      <c r="B315" s="375"/>
      <c r="C315" s="507">
        <v>120</v>
      </c>
    </row>
    <row r="316" spans="1:3" s="364" customFormat="1" ht="23.25" customHeight="1">
      <c r="A316" s="371" t="s">
        <v>492</v>
      </c>
      <c r="B316" s="372">
        <f>SUM(B317:B319)</f>
        <v>2244</v>
      </c>
      <c r="C316" s="506">
        <f>SUM(C317:C319)</f>
        <v>4451</v>
      </c>
    </row>
    <row r="317" spans="1:3" ht="23.25" customHeight="1">
      <c r="A317" s="374" t="s">
        <v>493</v>
      </c>
      <c r="B317" s="375"/>
      <c r="C317" s="508"/>
    </row>
    <row r="318" spans="1:3" ht="23.25" customHeight="1">
      <c r="A318" s="374" t="s">
        <v>494</v>
      </c>
      <c r="B318" s="375">
        <v>1737</v>
      </c>
      <c r="C318" s="507">
        <v>3948</v>
      </c>
    </row>
    <row r="319" spans="1:3" s="364" customFormat="1" ht="23.25" customHeight="1">
      <c r="A319" s="374" t="s">
        <v>495</v>
      </c>
      <c r="B319" s="375">
        <v>507</v>
      </c>
      <c r="C319" s="507">
        <v>503</v>
      </c>
    </row>
    <row r="320" spans="1:3" ht="23.25" customHeight="1">
      <c r="A320" s="371" t="s">
        <v>496</v>
      </c>
      <c r="B320" s="372">
        <f>SUM(B321:B321)</f>
        <v>260</v>
      </c>
      <c r="C320" s="506">
        <f>SUM(C321:C321)</f>
        <v>187</v>
      </c>
    </row>
    <row r="321" spans="1:3" ht="23.25" customHeight="1">
      <c r="A321" s="374" t="s">
        <v>497</v>
      </c>
      <c r="B321" s="375">
        <v>260</v>
      </c>
      <c r="C321" s="507">
        <v>187</v>
      </c>
    </row>
    <row r="322" spans="1:3" ht="23.25" customHeight="1">
      <c r="A322" s="371" t="s">
        <v>498</v>
      </c>
      <c r="B322" s="372">
        <f>SUM(B323:B326)</f>
        <v>1839</v>
      </c>
      <c r="C322" s="506">
        <f>SUM(C323:C326)</f>
        <v>1496</v>
      </c>
    </row>
    <row r="323" spans="1:3" s="364" customFormat="1" ht="23.25" customHeight="1">
      <c r="A323" s="374" t="s">
        <v>499</v>
      </c>
      <c r="B323" s="375">
        <v>1054</v>
      </c>
      <c r="C323" s="507">
        <v>861</v>
      </c>
    </row>
    <row r="324" spans="1:3" ht="23.25" customHeight="1">
      <c r="A324" s="374" t="s">
        <v>500</v>
      </c>
      <c r="B324" s="375">
        <v>785</v>
      </c>
      <c r="C324" s="507">
        <v>635</v>
      </c>
    </row>
    <row r="325" spans="1:3" ht="23.25" customHeight="1">
      <c r="A325" s="374" t="s">
        <v>501</v>
      </c>
      <c r="B325" s="375"/>
      <c r="C325" s="508"/>
    </row>
    <row r="326" spans="1:3" ht="23.25" customHeight="1">
      <c r="A326" s="374" t="s">
        <v>502</v>
      </c>
      <c r="B326" s="375"/>
      <c r="C326" s="508"/>
    </row>
    <row r="327" spans="1:3" ht="23.25" customHeight="1">
      <c r="A327" s="371" t="s">
        <v>503</v>
      </c>
      <c r="B327" s="372">
        <f>SUM(B328:B331)</f>
        <v>10581</v>
      </c>
      <c r="C327" s="506">
        <f>SUM(C328:C331)</f>
        <v>11428</v>
      </c>
    </row>
    <row r="328" spans="1:3" s="364" customFormat="1" ht="23.25" customHeight="1">
      <c r="A328" s="374" t="s">
        <v>504</v>
      </c>
      <c r="B328" s="375">
        <v>10581</v>
      </c>
      <c r="C328" s="507">
        <v>10899</v>
      </c>
    </row>
    <row r="329" spans="1:3" ht="23.25" customHeight="1">
      <c r="A329" s="374" t="s">
        <v>505</v>
      </c>
      <c r="B329" s="375"/>
      <c r="C329" s="508"/>
    </row>
    <row r="330" spans="1:3" ht="23.25" customHeight="1">
      <c r="A330" s="374" t="s">
        <v>506</v>
      </c>
      <c r="B330" s="375"/>
      <c r="C330" s="508"/>
    </row>
    <row r="331" spans="1:3" ht="23.25" customHeight="1">
      <c r="A331" s="374" t="s">
        <v>507</v>
      </c>
      <c r="B331" s="375"/>
      <c r="C331" s="507">
        <v>529</v>
      </c>
    </row>
    <row r="332" spans="1:3" ht="23.25" customHeight="1">
      <c r="A332" s="371" t="s">
        <v>508</v>
      </c>
      <c r="B332" s="372">
        <f>SUM(B333:B335)</f>
        <v>1765</v>
      </c>
      <c r="C332" s="506">
        <f>SUM(C333:C335)</f>
        <v>1776</v>
      </c>
    </row>
    <row r="333" spans="1:3" ht="23.25" customHeight="1">
      <c r="A333" s="374" t="s">
        <v>509</v>
      </c>
      <c r="B333" s="375">
        <v>1765</v>
      </c>
      <c r="C333" s="507">
        <v>1776</v>
      </c>
    </row>
    <row r="334" spans="1:3" ht="23.25" customHeight="1">
      <c r="A334" s="374" t="s">
        <v>510</v>
      </c>
      <c r="B334" s="375"/>
      <c r="C334" s="508"/>
    </row>
    <row r="335" spans="1:3" ht="23.25" customHeight="1">
      <c r="A335" s="374" t="s">
        <v>511</v>
      </c>
      <c r="B335" s="375"/>
      <c r="C335" s="508"/>
    </row>
    <row r="336" spans="1:3" ht="23.25" customHeight="1">
      <c r="A336" s="371" t="s">
        <v>512</v>
      </c>
      <c r="B336" s="372">
        <f>SUM(B337:B340)</f>
        <v>502</v>
      </c>
      <c r="C336" s="506">
        <f>SUM(C337:C340)</f>
        <v>698</v>
      </c>
    </row>
    <row r="337" spans="1:3" ht="23.25" customHeight="1">
      <c r="A337" s="374" t="s">
        <v>513</v>
      </c>
      <c r="B337" s="375">
        <v>327</v>
      </c>
      <c r="C337" s="507">
        <v>490</v>
      </c>
    </row>
    <row r="338" spans="1:3" s="364" customFormat="1" ht="23.25" customHeight="1">
      <c r="A338" s="374" t="s">
        <v>295</v>
      </c>
      <c r="B338" s="375">
        <v>126</v>
      </c>
      <c r="C338" s="507">
        <v>125</v>
      </c>
    </row>
    <row r="339" spans="1:3" ht="23.25" customHeight="1">
      <c r="A339" s="382" t="s">
        <v>514</v>
      </c>
      <c r="B339" s="375">
        <v>49</v>
      </c>
      <c r="C339" s="507">
        <v>49</v>
      </c>
    </row>
    <row r="340" spans="1:3" s="364" customFormat="1" ht="23.25" customHeight="1">
      <c r="A340" s="382" t="s">
        <v>515</v>
      </c>
      <c r="B340" s="375"/>
      <c r="C340" s="507">
        <v>34</v>
      </c>
    </row>
    <row r="341" spans="1:3" ht="23.25" customHeight="1">
      <c r="A341" s="371" t="s">
        <v>516</v>
      </c>
      <c r="B341" s="372">
        <f>SUM(B342)</f>
        <v>400</v>
      </c>
      <c r="C341" s="506">
        <f>SUM(C342)</f>
        <v>502</v>
      </c>
    </row>
    <row r="342" spans="1:3" ht="23.25" customHeight="1">
      <c r="A342" s="374" t="s">
        <v>517</v>
      </c>
      <c r="B342" s="375">
        <v>400</v>
      </c>
      <c r="C342" s="507">
        <v>502</v>
      </c>
    </row>
    <row r="343" spans="1:3" s="364" customFormat="1" ht="23.25" customHeight="1">
      <c r="A343" s="371" t="s">
        <v>518</v>
      </c>
      <c r="B343" s="372">
        <f>B344</f>
        <v>20</v>
      </c>
      <c r="C343" s="506">
        <f>C344</f>
        <v>34</v>
      </c>
    </row>
    <row r="344" spans="1:3" ht="23.25" customHeight="1">
      <c r="A344" s="374" t="s">
        <v>519</v>
      </c>
      <c r="B344" s="375">
        <v>20</v>
      </c>
      <c r="C344" s="507">
        <v>34</v>
      </c>
    </row>
    <row r="345" spans="1:3" ht="23.25" customHeight="1">
      <c r="A345" s="371" t="s">
        <v>520</v>
      </c>
      <c r="B345" s="372">
        <f>B346+B351+B355+B359+B361</f>
        <v>5287</v>
      </c>
      <c r="C345" s="506">
        <f>C346+C351+C355+C359+C361</f>
        <v>1630</v>
      </c>
    </row>
    <row r="346" spans="1:3" ht="23.25" customHeight="1">
      <c r="A346" s="371" t="s">
        <v>521</v>
      </c>
      <c r="B346" s="372">
        <f>SUM(B347:B350)</f>
        <v>1816</v>
      </c>
      <c r="C346" s="506">
        <f>SUM(C347:C350)</f>
        <v>755</v>
      </c>
    </row>
    <row r="347" spans="1:3" ht="23.25" customHeight="1">
      <c r="A347" s="374" t="s">
        <v>243</v>
      </c>
      <c r="B347" s="375">
        <v>1816</v>
      </c>
      <c r="C347" s="507">
        <v>660</v>
      </c>
    </row>
    <row r="348" spans="1:3" s="364" customFormat="1" ht="23.25" customHeight="1">
      <c r="A348" s="374" t="s">
        <v>244</v>
      </c>
      <c r="B348" s="375"/>
      <c r="C348" s="508"/>
    </row>
    <row r="349" spans="1:3" ht="23.25" customHeight="1">
      <c r="A349" s="374" t="s">
        <v>522</v>
      </c>
      <c r="B349" s="375"/>
      <c r="C349" s="508"/>
    </row>
    <row r="350" spans="1:3" ht="23.25" customHeight="1">
      <c r="A350" s="374" t="s">
        <v>523</v>
      </c>
      <c r="B350" s="375"/>
      <c r="C350" s="507">
        <v>95</v>
      </c>
    </row>
    <row r="351" spans="1:3" ht="23.25" customHeight="1">
      <c r="A351" s="371" t="s">
        <v>524</v>
      </c>
      <c r="B351" s="372">
        <f>SUM(B352:B354)</f>
        <v>0</v>
      </c>
      <c r="C351" s="506">
        <f>SUM(C352:C354)</f>
        <v>0</v>
      </c>
    </row>
    <row r="352" spans="1:3" ht="23.25" customHeight="1">
      <c r="A352" s="374" t="s">
        <v>525</v>
      </c>
      <c r="B352" s="375"/>
      <c r="C352" s="508"/>
    </row>
    <row r="353" spans="1:3" ht="23.25" customHeight="1">
      <c r="A353" s="374" t="s">
        <v>526</v>
      </c>
      <c r="B353" s="375"/>
      <c r="C353" s="508"/>
    </row>
    <row r="354" spans="1:3" s="364" customFormat="1" ht="23.25" customHeight="1">
      <c r="A354" s="374" t="s">
        <v>527</v>
      </c>
      <c r="B354" s="375"/>
      <c r="C354" s="508"/>
    </row>
    <row r="355" spans="1:3" s="364" customFormat="1" ht="23.25" customHeight="1">
      <c r="A355" s="371" t="s">
        <v>528</v>
      </c>
      <c r="B355" s="372">
        <f>SUM(B356:B358)</f>
        <v>2884</v>
      </c>
      <c r="C355" s="506">
        <f>SUM(C356:C358)</f>
        <v>699</v>
      </c>
    </row>
    <row r="356" spans="1:3" ht="23.25" customHeight="1">
      <c r="A356" s="374" t="s">
        <v>529</v>
      </c>
      <c r="B356" s="375">
        <v>2834</v>
      </c>
      <c r="C356" s="507">
        <v>649</v>
      </c>
    </row>
    <row r="357" spans="1:3" s="364" customFormat="1" ht="23.25" customHeight="1">
      <c r="A357" s="374" t="s">
        <v>530</v>
      </c>
      <c r="B357" s="375">
        <v>50</v>
      </c>
      <c r="C357" s="507">
        <v>50</v>
      </c>
    </row>
    <row r="358" spans="1:3" ht="23.25" customHeight="1">
      <c r="A358" s="374" t="s">
        <v>531</v>
      </c>
      <c r="B358" s="375"/>
      <c r="C358" s="508"/>
    </row>
    <row r="359" spans="1:3" s="364" customFormat="1" ht="23.25" customHeight="1">
      <c r="A359" s="371" t="s">
        <v>532</v>
      </c>
      <c r="B359" s="372">
        <f>B360</f>
        <v>0</v>
      </c>
      <c r="C359" s="506">
        <f>C360</f>
        <v>0</v>
      </c>
    </row>
    <row r="360" spans="1:3" s="364" customFormat="1" ht="23.25" customHeight="1">
      <c r="A360" s="374" t="s">
        <v>533</v>
      </c>
      <c r="B360" s="375"/>
      <c r="C360" s="508"/>
    </row>
    <row r="361" spans="1:3" s="364" customFormat="1" ht="23.25" customHeight="1">
      <c r="A361" s="371" t="s">
        <v>534</v>
      </c>
      <c r="B361" s="372">
        <f>B362</f>
        <v>587</v>
      </c>
      <c r="C361" s="506">
        <f>C362</f>
        <v>176</v>
      </c>
    </row>
    <row r="362" spans="1:3" s="364" customFormat="1" ht="23.25" customHeight="1">
      <c r="A362" s="374" t="s">
        <v>535</v>
      </c>
      <c r="B362" s="375">
        <v>587</v>
      </c>
      <c r="C362" s="507">
        <v>176</v>
      </c>
    </row>
    <row r="363" spans="1:3" ht="23.25" customHeight="1">
      <c r="A363" s="371" t="s">
        <v>536</v>
      </c>
      <c r="B363" s="372">
        <f>B364+B369+B371+B374+B376</f>
        <v>91723</v>
      </c>
      <c r="C363" s="506">
        <f>C364+C369+C371+C374+C376</f>
        <v>188170</v>
      </c>
    </row>
    <row r="364" spans="1:3" ht="23.25" customHeight="1">
      <c r="A364" s="371" t="s">
        <v>537</v>
      </c>
      <c r="B364" s="372">
        <f>SUM(B365:B368)</f>
        <v>21266</v>
      </c>
      <c r="C364" s="506">
        <f>SUM(C365:C368)</f>
        <v>30891</v>
      </c>
    </row>
    <row r="365" spans="1:3" s="364" customFormat="1" ht="23.25" customHeight="1">
      <c r="A365" s="374" t="s">
        <v>243</v>
      </c>
      <c r="B365" s="375">
        <v>9050</v>
      </c>
      <c r="C365" s="507">
        <v>11117</v>
      </c>
    </row>
    <row r="366" spans="1:3" s="364" customFormat="1" ht="23.25" customHeight="1">
      <c r="A366" s="374" t="s">
        <v>244</v>
      </c>
      <c r="B366" s="375"/>
      <c r="C366" s="508"/>
    </row>
    <row r="367" spans="1:3" ht="23.25" customHeight="1">
      <c r="A367" s="374" t="s">
        <v>538</v>
      </c>
      <c r="B367" s="375">
        <v>1438</v>
      </c>
      <c r="C367" s="507">
        <v>1147</v>
      </c>
    </row>
    <row r="368" spans="1:3" ht="23.25" customHeight="1">
      <c r="A368" s="374" t="s">
        <v>539</v>
      </c>
      <c r="B368" s="375">
        <v>10778</v>
      </c>
      <c r="C368" s="507">
        <v>18627</v>
      </c>
    </row>
    <row r="369" spans="1:3" s="364" customFormat="1" ht="23.25" customHeight="1">
      <c r="A369" s="371" t="s">
        <v>540</v>
      </c>
      <c r="B369" s="372">
        <f>B370</f>
        <v>3308</v>
      </c>
      <c r="C369" s="506">
        <f>C370</f>
        <v>1901</v>
      </c>
    </row>
    <row r="370" spans="1:3" ht="23.25" customHeight="1">
      <c r="A370" s="374" t="s">
        <v>541</v>
      </c>
      <c r="B370" s="375">
        <v>3308</v>
      </c>
      <c r="C370" s="507">
        <v>1901</v>
      </c>
    </row>
    <row r="371" spans="1:3" ht="23.25" customHeight="1">
      <c r="A371" s="371" t="s">
        <v>542</v>
      </c>
      <c r="B371" s="372">
        <f>SUM(B372:B373)</f>
        <v>27235</v>
      </c>
      <c r="C371" s="506">
        <f>SUM(C372:C373)</f>
        <v>32703</v>
      </c>
    </row>
    <row r="372" spans="1:3" ht="23.25" customHeight="1">
      <c r="A372" s="374" t="s">
        <v>543</v>
      </c>
      <c r="B372" s="375"/>
      <c r="C372" s="508"/>
    </row>
    <row r="373" spans="1:3" s="364" customFormat="1" ht="23.25" customHeight="1">
      <c r="A373" s="374" t="s">
        <v>544</v>
      </c>
      <c r="B373" s="375">
        <v>27235</v>
      </c>
      <c r="C373" s="507">
        <v>32703</v>
      </c>
    </row>
    <row r="374" spans="1:3" ht="23.25" customHeight="1">
      <c r="A374" s="371" t="s">
        <v>545</v>
      </c>
      <c r="B374" s="372">
        <f>B375</f>
        <v>26820</v>
      </c>
      <c r="C374" s="506">
        <f>C375</f>
        <v>23252</v>
      </c>
    </row>
    <row r="375" spans="1:3" ht="23.25" customHeight="1">
      <c r="A375" s="374" t="s">
        <v>546</v>
      </c>
      <c r="B375" s="375">
        <v>26820</v>
      </c>
      <c r="C375" s="507">
        <v>23252</v>
      </c>
    </row>
    <row r="376" spans="1:3" ht="23.25" customHeight="1">
      <c r="A376" s="371" t="s">
        <v>547</v>
      </c>
      <c r="B376" s="372">
        <f>B377</f>
        <v>13094</v>
      </c>
      <c r="C376" s="506">
        <f>C377</f>
        <v>99423</v>
      </c>
    </row>
    <row r="377" spans="1:3" ht="23.25" customHeight="1">
      <c r="A377" s="374" t="s">
        <v>548</v>
      </c>
      <c r="B377" s="375">
        <v>13094</v>
      </c>
      <c r="C377" s="507">
        <v>99423</v>
      </c>
    </row>
    <row r="378" spans="1:3" ht="23.25" customHeight="1">
      <c r="A378" s="371" t="s">
        <v>549</v>
      </c>
      <c r="B378" s="372">
        <f>B379+B390+B401+B416+B421+B425+B431+B435</f>
        <v>14253</v>
      </c>
      <c r="C378" s="506">
        <f>C379+C390+C401+C416+C421+C425+C431+C435</f>
        <v>28092</v>
      </c>
    </row>
    <row r="379" spans="1:3" ht="23.25" customHeight="1">
      <c r="A379" s="371" t="s">
        <v>550</v>
      </c>
      <c r="B379" s="372">
        <f>SUM(B380:B389)</f>
        <v>2910</v>
      </c>
      <c r="C379" s="506">
        <f>SUM(C380:C389)</f>
        <v>5257</v>
      </c>
    </row>
    <row r="380" spans="1:3" ht="23.25" customHeight="1">
      <c r="A380" s="374" t="s">
        <v>243</v>
      </c>
      <c r="B380" s="375">
        <v>285</v>
      </c>
      <c r="C380" s="507">
        <v>485</v>
      </c>
    </row>
    <row r="381" spans="1:3" s="364" customFormat="1" ht="23.25" customHeight="1">
      <c r="A381" s="374" t="s">
        <v>247</v>
      </c>
      <c r="B381" s="375">
        <v>2367</v>
      </c>
      <c r="C381" s="507">
        <v>2972</v>
      </c>
    </row>
    <row r="382" spans="1:3" ht="23.25" customHeight="1">
      <c r="A382" s="374" t="s">
        <v>551</v>
      </c>
      <c r="B382" s="375"/>
      <c r="C382" s="507">
        <v>65</v>
      </c>
    </row>
    <row r="383" spans="1:3" ht="23.25" customHeight="1">
      <c r="A383" s="374" t="s">
        <v>552</v>
      </c>
      <c r="B383" s="375">
        <v>88</v>
      </c>
      <c r="C383" s="507">
        <v>89</v>
      </c>
    </row>
    <row r="384" spans="1:3" ht="23.25" customHeight="1">
      <c r="A384" s="374" t="s">
        <v>553</v>
      </c>
      <c r="B384" s="375">
        <v>80</v>
      </c>
      <c r="C384" s="507">
        <v>293</v>
      </c>
    </row>
    <row r="385" spans="1:3" ht="23.25" customHeight="1">
      <c r="A385" s="374" t="s">
        <v>554</v>
      </c>
      <c r="B385" s="375"/>
      <c r="C385" s="507">
        <v>100</v>
      </c>
    </row>
    <row r="386" spans="1:3" ht="23.25" customHeight="1">
      <c r="A386" s="374" t="s">
        <v>555</v>
      </c>
      <c r="B386" s="375"/>
      <c r="C386" s="507">
        <v>808</v>
      </c>
    </row>
    <row r="387" spans="1:3" ht="23.25" customHeight="1">
      <c r="A387" s="374" t="s">
        <v>556</v>
      </c>
      <c r="B387" s="375">
        <v>90</v>
      </c>
      <c r="C387" s="507">
        <v>52</v>
      </c>
    </row>
    <row r="388" spans="1:3" ht="23.25" customHeight="1">
      <c r="A388" s="374" t="s">
        <v>557</v>
      </c>
      <c r="B388" s="375"/>
      <c r="C388" s="507">
        <v>7</v>
      </c>
    </row>
    <row r="389" spans="1:3" ht="23.25" customHeight="1">
      <c r="A389" s="374" t="s">
        <v>558</v>
      </c>
      <c r="B389" s="375"/>
      <c r="C389" s="507">
        <v>386</v>
      </c>
    </row>
    <row r="390" spans="1:3" ht="23.25" customHeight="1">
      <c r="A390" s="371" t="s">
        <v>559</v>
      </c>
      <c r="B390" s="372">
        <f>SUM(B391:B400)</f>
        <v>2881</v>
      </c>
      <c r="C390" s="506">
        <f>SUM(C391:C400)</f>
        <v>5916</v>
      </c>
    </row>
    <row r="391" spans="1:3" ht="23.25" customHeight="1">
      <c r="A391" s="374" t="s">
        <v>243</v>
      </c>
      <c r="B391" s="375">
        <v>160</v>
      </c>
      <c r="C391" s="507">
        <v>194</v>
      </c>
    </row>
    <row r="392" spans="1:3" s="364" customFormat="1" ht="23.25" customHeight="1">
      <c r="A392" s="374" t="s">
        <v>560</v>
      </c>
      <c r="B392" s="375">
        <v>1635</v>
      </c>
      <c r="C392" s="507">
        <v>2056</v>
      </c>
    </row>
    <row r="393" spans="1:3" ht="23.25" customHeight="1">
      <c r="A393" s="374" t="s">
        <v>561</v>
      </c>
      <c r="B393" s="375"/>
      <c r="C393" s="507">
        <v>669</v>
      </c>
    </row>
    <row r="394" spans="1:3" s="364" customFormat="1" ht="23.25" customHeight="1">
      <c r="A394" s="374" t="s">
        <v>562</v>
      </c>
      <c r="B394" s="375">
        <v>8</v>
      </c>
      <c r="C394" s="507">
        <v>57</v>
      </c>
    </row>
    <row r="395" spans="1:3" ht="23.25" customHeight="1">
      <c r="A395" s="374" t="s">
        <v>563</v>
      </c>
      <c r="B395" s="375"/>
      <c r="C395" s="507">
        <v>114</v>
      </c>
    </row>
    <row r="396" spans="1:3" ht="23.25" customHeight="1">
      <c r="A396" s="374" t="s">
        <v>564</v>
      </c>
      <c r="B396" s="375">
        <v>21</v>
      </c>
      <c r="C396" s="507">
        <v>20</v>
      </c>
    </row>
    <row r="397" spans="1:3" ht="23.25" customHeight="1">
      <c r="A397" s="374" t="s">
        <v>565</v>
      </c>
      <c r="B397" s="375">
        <v>30</v>
      </c>
      <c r="C397" s="507">
        <v>14</v>
      </c>
    </row>
    <row r="398" spans="1:3" ht="23.25" customHeight="1">
      <c r="A398" s="374" t="s">
        <v>566</v>
      </c>
      <c r="B398" s="375">
        <v>990</v>
      </c>
      <c r="C398" s="507">
        <v>1006</v>
      </c>
    </row>
    <row r="399" spans="1:3" ht="23.25" customHeight="1">
      <c r="A399" s="374" t="s">
        <v>567</v>
      </c>
      <c r="B399" s="375">
        <v>7</v>
      </c>
      <c r="C399" s="507">
        <v>5</v>
      </c>
    </row>
    <row r="400" spans="1:3" ht="23.25" customHeight="1">
      <c r="A400" s="374" t="s">
        <v>568</v>
      </c>
      <c r="B400" s="375">
        <v>30</v>
      </c>
      <c r="C400" s="507">
        <v>1781</v>
      </c>
    </row>
    <row r="401" spans="1:3" s="364" customFormat="1" ht="23.25" customHeight="1">
      <c r="A401" s="371" t="s">
        <v>569</v>
      </c>
      <c r="B401" s="372">
        <f>SUM(B402:B415)</f>
        <v>3247</v>
      </c>
      <c r="C401" s="506">
        <f>SUM(C402:C415)</f>
        <v>7337</v>
      </c>
    </row>
    <row r="402" spans="1:3" s="364" customFormat="1" ht="23.25" customHeight="1">
      <c r="A402" s="374" t="s">
        <v>243</v>
      </c>
      <c r="B402" s="375">
        <v>159</v>
      </c>
      <c r="C402" s="507">
        <v>326</v>
      </c>
    </row>
    <row r="403" spans="1:3" ht="23.25" customHeight="1">
      <c r="A403" s="374" t="s">
        <v>244</v>
      </c>
      <c r="B403" s="375"/>
      <c r="C403" s="508"/>
    </row>
    <row r="404" spans="1:3" ht="23.25" customHeight="1">
      <c r="A404" s="374" t="s">
        <v>570</v>
      </c>
      <c r="B404" s="375"/>
      <c r="C404" s="508"/>
    </row>
    <row r="405" spans="1:3" ht="23.25" customHeight="1">
      <c r="A405" s="374" t="s">
        <v>571</v>
      </c>
      <c r="B405" s="375"/>
      <c r="C405" s="508"/>
    </row>
    <row r="406" spans="1:3" ht="23.25" customHeight="1">
      <c r="A406" s="374" t="s">
        <v>572</v>
      </c>
      <c r="B406" s="375"/>
      <c r="C406" s="508"/>
    </row>
    <row r="407" spans="1:3" ht="23.25" customHeight="1">
      <c r="A407" s="374" t="s">
        <v>573</v>
      </c>
      <c r="B407" s="375"/>
      <c r="C407" s="508"/>
    </row>
    <row r="408" spans="1:3" ht="23.25" customHeight="1">
      <c r="A408" s="374" t="s">
        <v>574</v>
      </c>
      <c r="B408" s="375">
        <v>73</v>
      </c>
      <c r="C408" s="507">
        <v>931</v>
      </c>
    </row>
    <row r="409" spans="1:3" ht="23.25" customHeight="1">
      <c r="A409" s="374" t="s">
        <v>575</v>
      </c>
      <c r="B409" s="375">
        <v>10</v>
      </c>
      <c r="C409" s="508"/>
    </row>
    <row r="410" spans="1:3" ht="23.25" customHeight="1">
      <c r="A410" s="374" t="s">
        <v>576</v>
      </c>
      <c r="B410" s="375"/>
      <c r="C410" s="508"/>
    </row>
    <row r="411" spans="1:3" ht="23.25" customHeight="1">
      <c r="A411" s="374" t="s">
        <v>577</v>
      </c>
      <c r="B411" s="375"/>
      <c r="C411" s="508"/>
    </row>
    <row r="412" spans="1:3" s="364" customFormat="1" ht="23.25" customHeight="1">
      <c r="A412" s="374" t="s">
        <v>578</v>
      </c>
      <c r="B412" s="375"/>
      <c r="C412" s="508"/>
    </row>
    <row r="413" spans="1:3" ht="23.25" customHeight="1">
      <c r="A413" s="374" t="s">
        <v>579</v>
      </c>
      <c r="B413" s="375"/>
      <c r="C413" s="508"/>
    </row>
    <row r="414" spans="1:3" ht="23.25" customHeight="1">
      <c r="A414" s="374" t="s">
        <v>580</v>
      </c>
      <c r="B414" s="375"/>
      <c r="C414" s="508"/>
    </row>
    <row r="415" spans="1:3" ht="23.25" customHeight="1">
      <c r="A415" s="374" t="s">
        <v>581</v>
      </c>
      <c r="B415" s="375">
        <v>3005</v>
      </c>
      <c r="C415" s="507">
        <v>6080</v>
      </c>
    </row>
    <row r="416" spans="1:3" s="364" customFormat="1" ht="23.25" customHeight="1">
      <c r="A416" s="371" t="s">
        <v>582</v>
      </c>
      <c r="B416" s="372">
        <f>SUM(B417:B420)</f>
        <v>69</v>
      </c>
      <c r="C416" s="506">
        <f>SUM(C417:C420)</f>
        <v>1080</v>
      </c>
    </row>
    <row r="417" spans="1:3" s="364" customFormat="1" ht="23.25" customHeight="1">
      <c r="A417" s="374" t="s">
        <v>570</v>
      </c>
      <c r="B417" s="375"/>
      <c r="C417" s="508"/>
    </row>
    <row r="418" spans="1:3" s="364" customFormat="1" ht="23.25" customHeight="1">
      <c r="A418" s="374" t="s">
        <v>583</v>
      </c>
      <c r="B418" s="375"/>
      <c r="C418" s="508"/>
    </row>
    <row r="419" spans="1:3" s="364" customFormat="1" ht="23.25" customHeight="1">
      <c r="A419" s="374" t="s">
        <v>584</v>
      </c>
      <c r="B419" s="375"/>
      <c r="C419" s="508"/>
    </row>
    <row r="420" spans="1:3" ht="23.25" customHeight="1">
      <c r="A420" s="374" t="s">
        <v>585</v>
      </c>
      <c r="B420" s="375">
        <v>69</v>
      </c>
      <c r="C420" s="507">
        <v>1080</v>
      </c>
    </row>
    <row r="421" spans="1:3" ht="23.25" customHeight="1">
      <c r="A421" s="371" t="s">
        <v>586</v>
      </c>
      <c r="B421" s="372">
        <f>SUM(B422:B424)</f>
        <v>0</v>
      </c>
      <c r="C421" s="506">
        <f>SUM(C422:C424)</f>
        <v>0</v>
      </c>
    </row>
    <row r="422" spans="1:3" ht="23.25" customHeight="1">
      <c r="A422" s="374" t="s">
        <v>371</v>
      </c>
      <c r="B422" s="375"/>
      <c r="C422" s="508"/>
    </row>
    <row r="423" spans="1:3" ht="23.25" customHeight="1">
      <c r="A423" s="374" t="s">
        <v>587</v>
      </c>
      <c r="B423" s="375"/>
      <c r="C423" s="508"/>
    </row>
    <row r="424" spans="1:3" ht="23.25" customHeight="1">
      <c r="A424" s="374" t="s">
        <v>588</v>
      </c>
      <c r="B424" s="375"/>
      <c r="C424" s="508"/>
    </row>
    <row r="425" spans="1:3" s="364" customFormat="1" ht="23.25" customHeight="1">
      <c r="A425" s="371" t="s">
        <v>589</v>
      </c>
      <c r="B425" s="372">
        <f>SUM(B426:B430)</f>
        <v>4934</v>
      </c>
      <c r="C425" s="506">
        <f>SUM(C426:C430)</f>
        <v>6395</v>
      </c>
    </row>
    <row r="426" spans="1:3" ht="23.25" customHeight="1">
      <c r="A426" s="374" t="s">
        <v>590</v>
      </c>
      <c r="B426" s="375"/>
      <c r="C426" s="508"/>
    </row>
    <row r="427" spans="1:3" ht="23.25" customHeight="1">
      <c r="A427" s="374" t="s">
        <v>591</v>
      </c>
      <c r="B427" s="375">
        <v>4934</v>
      </c>
      <c r="C427" s="507">
        <v>5695</v>
      </c>
    </row>
    <row r="428" spans="1:3" ht="23.25" customHeight="1">
      <c r="A428" s="374" t="s">
        <v>592</v>
      </c>
      <c r="B428" s="375"/>
      <c r="C428" s="508"/>
    </row>
    <row r="429" spans="1:3" ht="23.25" customHeight="1">
      <c r="A429" s="374" t="s">
        <v>593</v>
      </c>
      <c r="B429" s="375"/>
      <c r="C429" s="508"/>
    </row>
    <row r="430" spans="1:3" s="364" customFormat="1" ht="23.25" customHeight="1">
      <c r="A430" s="374" t="s">
        <v>594</v>
      </c>
      <c r="B430" s="375"/>
      <c r="C430" s="507">
        <v>700</v>
      </c>
    </row>
    <row r="431" spans="1:3" ht="23.25" customHeight="1">
      <c r="A431" s="371" t="s">
        <v>595</v>
      </c>
      <c r="B431" s="372">
        <f>SUM(B432:B434)</f>
        <v>40</v>
      </c>
      <c r="C431" s="506">
        <f>SUM(C432:C434)</f>
        <v>132</v>
      </c>
    </row>
    <row r="432" spans="1:3" ht="23.25" customHeight="1">
      <c r="A432" s="374" t="s">
        <v>596</v>
      </c>
      <c r="B432" s="375"/>
      <c r="C432" s="508"/>
    </row>
    <row r="433" spans="1:3" ht="23.25" customHeight="1">
      <c r="A433" s="374" t="s">
        <v>597</v>
      </c>
      <c r="B433" s="375">
        <v>40</v>
      </c>
      <c r="C433" s="507">
        <v>132</v>
      </c>
    </row>
    <row r="434" spans="1:3" ht="23.25" customHeight="1">
      <c r="A434" s="374" t="s">
        <v>598</v>
      </c>
      <c r="B434" s="375"/>
      <c r="C434" s="508"/>
    </row>
    <row r="435" spans="1:3" s="364" customFormat="1" ht="23.25" customHeight="1">
      <c r="A435" s="371" t="s">
        <v>599</v>
      </c>
      <c r="B435" s="372">
        <f>SUM(B436:B437)</f>
        <v>172</v>
      </c>
      <c r="C435" s="506">
        <f>SUM(C436:C437)</f>
        <v>1975</v>
      </c>
    </row>
    <row r="436" spans="1:3" ht="23.25" customHeight="1">
      <c r="A436" s="374" t="s">
        <v>600</v>
      </c>
      <c r="B436" s="375"/>
      <c r="C436" s="508"/>
    </row>
    <row r="437" spans="1:3" ht="23.25" customHeight="1">
      <c r="A437" s="374" t="s">
        <v>601</v>
      </c>
      <c r="B437" s="375">
        <v>172</v>
      </c>
      <c r="C437" s="507">
        <v>1975</v>
      </c>
    </row>
    <row r="438" spans="1:3" ht="23.25" customHeight="1">
      <c r="A438" s="371" t="s">
        <v>602</v>
      </c>
      <c r="B438" s="372">
        <f>B439+B444+B446</f>
        <v>6398</v>
      </c>
      <c r="C438" s="506">
        <f>C439+C444+C446</f>
        <v>9102</v>
      </c>
    </row>
    <row r="439" spans="1:3" s="364" customFormat="1" ht="23.25" customHeight="1">
      <c r="A439" s="371" t="s">
        <v>603</v>
      </c>
      <c r="B439" s="372">
        <f>SUM(B440:B443)</f>
        <v>6386</v>
      </c>
      <c r="C439" s="506">
        <f>SUM(C440:C443)</f>
        <v>8090</v>
      </c>
    </row>
    <row r="440" spans="1:3" ht="23.25" customHeight="1">
      <c r="A440" s="374" t="s">
        <v>243</v>
      </c>
      <c r="B440" s="375">
        <v>6386</v>
      </c>
      <c r="C440" s="507">
        <v>8048</v>
      </c>
    </row>
    <row r="441" spans="1:3" ht="23.25" customHeight="1">
      <c r="A441" s="374" t="s">
        <v>604</v>
      </c>
      <c r="B441" s="375"/>
      <c r="C441" s="508"/>
    </row>
    <row r="442" spans="1:3" ht="23.25" customHeight="1">
      <c r="A442" s="374" t="s">
        <v>605</v>
      </c>
      <c r="B442" s="375"/>
      <c r="C442" s="508"/>
    </row>
    <row r="443" spans="1:3" ht="23.25" customHeight="1">
      <c r="A443" s="374" t="s">
        <v>606</v>
      </c>
      <c r="B443" s="375"/>
      <c r="C443" s="507">
        <v>42</v>
      </c>
    </row>
    <row r="444" spans="1:3" s="364" customFormat="1" ht="23.25" customHeight="1">
      <c r="A444" s="371" t="s">
        <v>607</v>
      </c>
      <c r="B444" s="372">
        <f t="shared" ref="B444:B449" si="1">B445</f>
        <v>0</v>
      </c>
      <c r="C444" s="506">
        <f t="shared" ref="C444:C449" si="2">C445</f>
        <v>0</v>
      </c>
    </row>
    <row r="445" spans="1:3" s="364" customFormat="1" ht="23.25" customHeight="1">
      <c r="A445" s="374" t="s">
        <v>608</v>
      </c>
      <c r="B445" s="375"/>
      <c r="C445" s="508"/>
    </row>
    <row r="446" spans="1:3" ht="23.25" customHeight="1">
      <c r="A446" s="371" t="s">
        <v>609</v>
      </c>
      <c r="B446" s="372">
        <f t="shared" si="1"/>
        <v>12</v>
      </c>
      <c r="C446" s="506">
        <f t="shared" si="2"/>
        <v>1012</v>
      </c>
    </row>
    <row r="447" spans="1:3" ht="23.25" customHeight="1">
      <c r="A447" s="374" t="s">
        <v>610</v>
      </c>
      <c r="B447" s="375">
        <v>12</v>
      </c>
      <c r="C447" s="507">
        <v>1012</v>
      </c>
    </row>
    <row r="448" spans="1:3" s="364" customFormat="1" ht="23.25" customHeight="1">
      <c r="A448" s="371" t="s">
        <v>611</v>
      </c>
      <c r="B448" s="372">
        <f>B449+B451+B453+B457+B464+B468</f>
        <v>881</v>
      </c>
      <c r="C448" s="506">
        <f>C449+C451+C453+C457+C464+C468</f>
        <v>1256</v>
      </c>
    </row>
    <row r="449" spans="1:3" ht="23.25" customHeight="1">
      <c r="A449" s="371" t="s">
        <v>612</v>
      </c>
      <c r="B449" s="372">
        <f t="shared" si="1"/>
        <v>0</v>
      </c>
      <c r="C449" s="506">
        <f t="shared" si="2"/>
        <v>0</v>
      </c>
    </row>
    <row r="450" spans="1:3" s="364" customFormat="1" ht="23.25" customHeight="1">
      <c r="A450" s="374" t="s">
        <v>243</v>
      </c>
      <c r="B450" s="375"/>
      <c r="C450" s="508"/>
    </row>
    <row r="451" spans="1:3" ht="23.25" customHeight="1">
      <c r="A451" s="371" t="s">
        <v>613</v>
      </c>
      <c r="B451" s="372">
        <f>B452</f>
        <v>0</v>
      </c>
      <c r="C451" s="506">
        <f>C452</f>
        <v>163</v>
      </c>
    </row>
    <row r="452" spans="1:3" s="364" customFormat="1" ht="23.25" customHeight="1">
      <c r="A452" s="374" t="s">
        <v>614</v>
      </c>
      <c r="B452" s="375"/>
      <c r="C452" s="507">
        <v>163</v>
      </c>
    </row>
    <row r="453" spans="1:3" s="364" customFormat="1" ht="23.25" customHeight="1">
      <c r="A453" s="371" t="s">
        <v>615</v>
      </c>
      <c r="B453" s="372">
        <f>SUM(B454:B456)</f>
        <v>881</v>
      </c>
      <c r="C453" s="506">
        <f>SUM(C454:C456)</f>
        <v>933</v>
      </c>
    </row>
    <row r="454" spans="1:3" ht="23.25" customHeight="1">
      <c r="A454" s="374" t="s">
        <v>243</v>
      </c>
      <c r="B454" s="375">
        <v>721</v>
      </c>
      <c r="C454" s="507">
        <v>933</v>
      </c>
    </row>
    <row r="455" spans="1:3" s="364" customFormat="1" ht="23.25" customHeight="1">
      <c r="A455" s="374" t="s">
        <v>616</v>
      </c>
      <c r="B455" s="375">
        <v>160</v>
      </c>
      <c r="C455" s="508"/>
    </row>
    <row r="456" spans="1:3" ht="23.25" customHeight="1">
      <c r="A456" s="374" t="s">
        <v>617</v>
      </c>
      <c r="B456" s="375"/>
      <c r="C456" s="508"/>
    </row>
    <row r="457" spans="1:3" ht="23.25" customHeight="1">
      <c r="A457" s="371" t="s">
        <v>618</v>
      </c>
      <c r="B457" s="372">
        <f>SUM(B458:B463)</f>
        <v>0</v>
      </c>
      <c r="C457" s="506">
        <f>SUM(C458:C463)</f>
        <v>0</v>
      </c>
    </row>
    <row r="458" spans="1:3" s="364" customFormat="1" ht="23.25" customHeight="1">
      <c r="A458" s="374" t="s">
        <v>243</v>
      </c>
      <c r="B458" s="375"/>
      <c r="C458" s="508"/>
    </row>
    <row r="459" spans="1:3" s="364" customFormat="1" ht="23.25" customHeight="1">
      <c r="A459" s="374" t="s">
        <v>244</v>
      </c>
      <c r="B459" s="375"/>
      <c r="C459" s="508"/>
    </row>
    <row r="460" spans="1:3" s="364" customFormat="1" ht="23.25" customHeight="1">
      <c r="A460" s="374" t="s">
        <v>570</v>
      </c>
      <c r="B460" s="375"/>
      <c r="C460" s="508"/>
    </row>
    <row r="461" spans="1:3" ht="23.25" customHeight="1">
      <c r="A461" s="374" t="s">
        <v>619</v>
      </c>
      <c r="B461" s="375"/>
      <c r="C461" s="508"/>
    </row>
    <row r="462" spans="1:3" s="364" customFormat="1" ht="23.25" customHeight="1">
      <c r="A462" s="374" t="s">
        <v>620</v>
      </c>
      <c r="B462" s="375"/>
      <c r="C462" s="508"/>
    </row>
    <row r="463" spans="1:3" ht="23.25" customHeight="1">
      <c r="A463" s="377" t="s">
        <v>621</v>
      </c>
      <c r="B463" s="375"/>
      <c r="C463" s="508"/>
    </row>
    <row r="464" spans="1:3" s="364" customFormat="1" ht="23.25" customHeight="1">
      <c r="A464" s="371" t="s">
        <v>622</v>
      </c>
      <c r="B464" s="372">
        <f>SUM(B465:B467)</f>
        <v>0</v>
      </c>
      <c r="C464" s="506">
        <f>SUM(C465:C467)</f>
        <v>160</v>
      </c>
    </row>
    <row r="465" spans="1:3" s="364" customFormat="1" ht="23.25" customHeight="1">
      <c r="A465" s="374" t="s">
        <v>623</v>
      </c>
      <c r="B465" s="375"/>
      <c r="C465" s="508"/>
    </row>
    <row r="466" spans="1:3" ht="23.25" customHeight="1">
      <c r="A466" s="374" t="s">
        <v>624</v>
      </c>
      <c r="B466" s="375"/>
      <c r="C466" s="508"/>
    </row>
    <row r="467" spans="1:3" ht="23.25" customHeight="1">
      <c r="A467" s="374" t="s">
        <v>625</v>
      </c>
      <c r="B467" s="375"/>
      <c r="C467" s="507">
        <v>160</v>
      </c>
    </row>
    <row r="468" spans="1:3" ht="23.25" customHeight="1">
      <c r="A468" s="371" t="s">
        <v>626</v>
      </c>
      <c r="B468" s="372">
        <f>B469</f>
        <v>0</v>
      </c>
      <c r="C468" s="506">
        <f>C469</f>
        <v>0</v>
      </c>
    </row>
    <row r="469" spans="1:3" ht="23.25" customHeight="1">
      <c r="A469" s="374" t="s">
        <v>627</v>
      </c>
      <c r="B469" s="375"/>
      <c r="C469" s="508"/>
    </row>
    <row r="470" spans="1:3" ht="23.25" customHeight="1">
      <c r="A470" s="371" t="s">
        <v>628</v>
      </c>
      <c r="B470" s="372">
        <f>B471+B475+B477+B479</f>
        <v>396</v>
      </c>
      <c r="C470" s="506">
        <f>C471+C475+C477+C479</f>
        <v>3428</v>
      </c>
    </row>
    <row r="471" spans="1:3" ht="23.25" customHeight="1">
      <c r="A471" s="371" t="s">
        <v>629</v>
      </c>
      <c r="B471" s="372">
        <f>SUM(B472:B474)</f>
        <v>396</v>
      </c>
      <c r="C471" s="506">
        <f>SUM(C472:C474)</f>
        <v>1722</v>
      </c>
    </row>
    <row r="472" spans="1:3" s="364" customFormat="1" ht="23.25" customHeight="1">
      <c r="A472" s="374" t="s">
        <v>243</v>
      </c>
      <c r="B472" s="375">
        <v>396</v>
      </c>
      <c r="C472" s="507">
        <v>484</v>
      </c>
    </row>
    <row r="473" spans="1:3" ht="23.25" customHeight="1">
      <c r="A473" s="374" t="s">
        <v>244</v>
      </c>
      <c r="B473" s="375"/>
      <c r="C473" s="507">
        <v>3</v>
      </c>
    </row>
    <row r="474" spans="1:3" s="364" customFormat="1" ht="23.25" customHeight="1">
      <c r="A474" s="374" t="s">
        <v>630</v>
      </c>
      <c r="B474" s="375"/>
      <c r="C474" s="507">
        <v>1235</v>
      </c>
    </row>
    <row r="475" spans="1:3" ht="23.25" customHeight="1">
      <c r="A475" s="371" t="s">
        <v>631</v>
      </c>
      <c r="B475" s="372">
        <f>B476</f>
        <v>0</v>
      </c>
      <c r="C475" s="506">
        <f>C476</f>
        <v>0</v>
      </c>
    </row>
    <row r="476" spans="1:3" ht="23.25" customHeight="1">
      <c r="A476" s="374" t="s">
        <v>632</v>
      </c>
      <c r="B476" s="375"/>
      <c r="C476" s="508"/>
    </row>
    <row r="477" spans="1:3" ht="23.25" customHeight="1">
      <c r="A477" s="371" t="s">
        <v>633</v>
      </c>
      <c r="B477" s="372">
        <f>B478</f>
        <v>0</v>
      </c>
      <c r="C477" s="506">
        <f>C478</f>
        <v>1593</v>
      </c>
    </row>
    <row r="478" spans="1:3" ht="23.25" customHeight="1">
      <c r="A478" s="374" t="s">
        <v>634</v>
      </c>
      <c r="B478" s="375"/>
      <c r="C478" s="507">
        <v>1593</v>
      </c>
    </row>
    <row r="479" spans="1:3" s="364" customFormat="1" ht="23.25" customHeight="1">
      <c r="A479" s="371" t="s">
        <v>635</v>
      </c>
      <c r="B479" s="372">
        <f>B480</f>
        <v>0</v>
      </c>
      <c r="C479" s="506">
        <f>C480</f>
        <v>113</v>
      </c>
    </row>
    <row r="480" spans="1:3" ht="23.25" customHeight="1">
      <c r="A480" s="374" t="s">
        <v>636</v>
      </c>
      <c r="B480" s="375"/>
      <c r="C480" s="507">
        <v>113</v>
      </c>
    </row>
    <row r="481" spans="1:3" s="364" customFormat="1" ht="23.25" customHeight="1">
      <c r="A481" s="371" t="s">
        <v>637</v>
      </c>
      <c r="B481" s="372">
        <f>B482</f>
        <v>0</v>
      </c>
      <c r="C481" s="506">
        <f>C482</f>
        <v>213</v>
      </c>
    </row>
    <row r="482" spans="1:3" ht="23.25" customHeight="1">
      <c r="A482" s="371" t="s">
        <v>638</v>
      </c>
      <c r="B482" s="372">
        <f>B483</f>
        <v>0</v>
      </c>
      <c r="C482" s="506">
        <f>C483</f>
        <v>213</v>
      </c>
    </row>
    <row r="483" spans="1:3" s="364" customFormat="1" ht="23.25" customHeight="1">
      <c r="A483" s="374" t="s">
        <v>639</v>
      </c>
      <c r="B483" s="375"/>
      <c r="C483" s="507">
        <v>213</v>
      </c>
    </row>
    <row r="484" spans="1:3" ht="23.25" customHeight="1">
      <c r="A484" s="371" t="s">
        <v>640</v>
      </c>
      <c r="B484" s="372">
        <f>B485</f>
        <v>2662</v>
      </c>
      <c r="C484" s="506">
        <f>C485</f>
        <v>2213</v>
      </c>
    </row>
    <row r="485" spans="1:3" s="364" customFormat="1" ht="23.25" customHeight="1">
      <c r="A485" s="371" t="s">
        <v>641</v>
      </c>
      <c r="B485" s="372">
        <v>2662</v>
      </c>
      <c r="C485" s="507">
        <v>2213</v>
      </c>
    </row>
    <row r="486" spans="1:3" s="364" customFormat="1" ht="23.25" customHeight="1">
      <c r="A486" s="371" t="s">
        <v>642</v>
      </c>
      <c r="B486" s="372">
        <f>B487</f>
        <v>42815</v>
      </c>
      <c r="C486" s="506">
        <f>C487</f>
        <v>30375</v>
      </c>
    </row>
    <row r="487" spans="1:3" ht="23.25" customHeight="1">
      <c r="A487" s="371" t="s">
        <v>643</v>
      </c>
      <c r="B487" s="372">
        <f>SUM(B488:B498)</f>
        <v>42815</v>
      </c>
      <c r="C487" s="506">
        <f>SUM(C488:C498)</f>
        <v>30375</v>
      </c>
    </row>
    <row r="488" spans="1:3" s="364" customFormat="1" ht="23.25" customHeight="1">
      <c r="A488" s="374" t="s">
        <v>243</v>
      </c>
      <c r="B488" s="375">
        <v>1514</v>
      </c>
      <c r="C488" s="507">
        <v>2072</v>
      </c>
    </row>
    <row r="489" spans="1:3" s="364" customFormat="1" ht="23.25" customHeight="1">
      <c r="A489" s="374" t="s">
        <v>244</v>
      </c>
      <c r="B489" s="375">
        <v>186</v>
      </c>
      <c r="C489" s="507">
        <v>198</v>
      </c>
    </row>
    <row r="490" spans="1:3" ht="23.25" customHeight="1">
      <c r="A490" s="374" t="s">
        <v>644</v>
      </c>
      <c r="B490" s="375">
        <v>25</v>
      </c>
      <c r="C490" s="507">
        <v>25</v>
      </c>
    </row>
    <row r="491" spans="1:3" ht="23.25" customHeight="1">
      <c r="A491" s="374" t="s">
        <v>645</v>
      </c>
      <c r="B491" s="375">
        <v>260</v>
      </c>
      <c r="C491" s="507">
        <v>237</v>
      </c>
    </row>
    <row r="492" spans="1:3" ht="23.25" customHeight="1">
      <c r="A492" s="374" t="s">
        <v>646</v>
      </c>
      <c r="B492" s="375"/>
      <c r="C492" s="508"/>
    </row>
    <row r="493" spans="1:3" ht="23.25" customHeight="1">
      <c r="A493" s="374" t="s">
        <v>647</v>
      </c>
      <c r="B493" s="375"/>
      <c r="C493" s="508"/>
    </row>
    <row r="494" spans="1:3" ht="23.25" customHeight="1">
      <c r="A494" s="374" t="s">
        <v>648</v>
      </c>
      <c r="B494" s="375"/>
      <c r="C494" s="508"/>
    </row>
    <row r="495" spans="1:3" ht="23.25" customHeight="1">
      <c r="A495" s="374" t="s">
        <v>649</v>
      </c>
      <c r="B495" s="375"/>
      <c r="C495" s="508"/>
    </row>
    <row r="496" spans="1:3" ht="23.25" customHeight="1">
      <c r="A496" s="374" t="s">
        <v>650</v>
      </c>
      <c r="B496" s="375"/>
      <c r="C496" s="508"/>
    </row>
    <row r="497" spans="1:3" ht="23.25" customHeight="1">
      <c r="A497" s="374" t="s">
        <v>247</v>
      </c>
      <c r="B497" s="375"/>
      <c r="C497" s="508"/>
    </row>
    <row r="498" spans="1:3" ht="23.25" customHeight="1">
      <c r="A498" s="374" t="s">
        <v>651</v>
      </c>
      <c r="B498" s="375">
        <v>40830</v>
      </c>
      <c r="C498" s="507">
        <v>27843</v>
      </c>
    </row>
    <row r="499" spans="1:3" ht="23.25" customHeight="1">
      <c r="A499" s="371" t="s">
        <v>652</v>
      </c>
      <c r="B499" s="372">
        <f>B500+B504+B506</f>
        <v>16193</v>
      </c>
      <c r="C499" s="506">
        <f>C500+C504+C506</f>
        <v>18802</v>
      </c>
    </row>
    <row r="500" spans="1:3" ht="23.25" customHeight="1">
      <c r="A500" s="371" t="s">
        <v>653</v>
      </c>
      <c r="B500" s="372">
        <f>SUM(B501:B503)</f>
        <v>17</v>
      </c>
      <c r="C500" s="506">
        <f>SUM(C501:C503)</f>
        <v>1789</v>
      </c>
    </row>
    <row r="501" spans="1:3" ht="23.25" customHeight="1">
      <c r="A501" s="374" t="s">
        <v>654</v>
      </c>
      <c r="B501" s="375">
        <v>17</v>
      </c>
      <c r="C501" s="507">
        <v>115</v>
      </c>
    </row>
    <row r="502" spans="1:3" ht="23.25" customHeight="1">
      <c r="A502" s="374" t="s">
        <v>655</v>
      </c>
      <c r="B502" s="375"/>
      <c r="C502" s="507">
        <v>1674</v>
      </c>
    </row>
    <row r="503" spans="1:3" ht="23.25" customHeight="1">
      <c r="A503" s="374" t="s">
        <v>656</v>
      </c>
      <c r="B503" s="375"/>
      <c r="C503" s="508"/>
    </row>
    <row r="504" spans="1:3" ht="23.25" customHeight="1">
      <c r="A504" s="371" t="s">
        <v>657</v>
      </c>
      <c r="B504" s="372">
        <f>B505</f>
        <v>16176</v>
      </c>
      <c r="C504" s="506">
        <f>C505</f>
        <v>17013</v>
      </c>
    </row>
    <row r="505" spans="1:3" ht="23.25" customHeight="1">
      <c r="A505" s="374" t="s">
        <v>658</v>
      </c>
      <c r="B505" s="375">
        <v>16176</v>
      </c>
      <c r="C505" s="507">
        <v>17013</v>
      </c>
    </row>
    <row r="506" spans="1:3" ht="23.25" customHeight="1">
      <c r="A506" s="371" t="s">
        <v>659</v>
      </c>
      <c r="B506" s="372"/>
      <c r="C506" s="506"/>
    </row>
    <row r="507" spans="1:3" ht="23.25" customHeight="1">
      <c r="A507" s="374" t="s">
        <v>660</v>
      </c>
      <c r="B507" s="375"/>
      <c r="C507" s="508"/>
    </row>
    <row r="508" spans="1:3" ht="23.25" customHeight="1">
      <c r="A508" s="374" t="s">
        <v>661</v>
      </c>
      <c r="B508" s="375"/>
      <c r="C508" s="508"/>
    </row>
    <row r="509" spans="1:3" ht="23.25" customHeight="1">
      <c r="A509" s="371" t="s">
        <v>662</v>
      </c>
      <c r="B509" s="372">
        <f>B510+B516</f>
        <v>319</v>
      </c>
      <c r="C509" s="506">
        <f>C510+C516</f>
        <v>388</v>
      </c>
    </row>
    <row r="510" spans="1:3" s="364" customFormat="1" ht="23.25" customHeight="1">
      <c r="A510" s="371" t="s">
        <v>663</v>
      </c>
      <c r="B510" s="372">
        <f>SUM(B511:B515)</f>
        <v>319</v>
      </c>
      <c r="C510" s="506">
        <f>SUM(C511:C515)</f>
        <v>388</v>
      </c>
    </row>
    <row r="511" spans="1:3" ht="23.25" customHeight="1">
      <c r="A511" s="374" t="s">
        <v>243</v>
      </c>
      <c r="B511" s="375">
        <v>319</v>
      </c>
      <c r="C511" s="507">
        <v>378</v>
      </c>
    </row>
    <row r="512" spans="1:3" s="364" customFormat="1" ht="23.25" customHeight="1">
      <c r="A512" s="374" t="s">
        <v>664</v>
      </c>
      <c r="B512" s="375"/>
      <c r="C512" s="508"/>
    </row>
    <row r="513" spans="1:3" ht="23.25" customHeight="1">
      <c r="A513" s="374" t="s">
        <v>665</v>
      </c>
      <c r="B513" s="375"/>
      <c r="C513" s="508"/>
    </row>
    <row r="514" spans="1:3" ht="23.25" customHeight="1">
      <c r="A514" s="374" t="s">
        <v>666</v>
      </c>
      <c r="B514" s="375"/>
      <c r="C514" s="508"/>
    </row>
    <row r="515" spans="1:3" ht="23.25" customHeight="1">
      <c r="A515" s="374" t="s">
        <v>667</v>
      </c>
      <c r="B515" s="375"/>
      <c r="C515" s="507">
        <v>10</v>
      </c>
    </row>
    <row r="516" spans="1:3" ht="23.25" customHeight="1">
      <c r="A516" s="371" t="s">
        <v>668</v>
      </c>
      <c r="B516" s="372">
        <f>B517</f>
        <v>0</v>
      </c>
      <c r="C516" s="506">
        <f>C517</f>
        <v>0</v>
      </c>
    </row>
    <row r="517" spans="1:3" ht="23.25" customHeight="1">
      <c r="A517" s="374" t="s">
        <v>669</v>
      </c>
      <c r="B517" s="375"/>
      <c r="C517" s="508"/>
    </row>
    <row r="518" spans="1:3" ht="23.25" customHeight="1">
      <c r="A518" s="383" t="s">
        <v>670</v>
      </c>
      <c r="B518" s="372">
        <f>SUM(B519)</f>
        <v>708</v>
      </c>
      <c r="C518" s="506">
        <f>SUM(C519)</f>
        <v>934</v>
      </c>
    </row>
    <row r="519" spans="1:3" ht="23.25" customHeight="1">
      <c r="A519" s="383" t="s">
        <v>671</v>
      </c>
      <c r="B519" s="372">
        <f>SUM(B520:B525)</f>
        <v>708</v>
      </c>
      <c r="C519" s="506">
        <f>SUM(C520:C525)</f>
        <v>934</v>
      </c>
    </row>
    <row r="520" spans="1:3" ht="23.25" customHeight="1">
      <c r="A520" s="377" t="s">
        <v>672</v>
      </c>
      <c r="B520" s="375">
        <v>510</v>
      </c>
      <c r="C520" s="507">
        <v>738</v>
      </c>
    </row>
    <row r="521" spans="1:3" ht="23.25" customHeight="1">
      <c r="A521" s="377" t="s">
        <v>673</v>
      </c>
      <c r="B521" s="375">
        <v>25</v>
      </c>
      <c r="C521" s="507">
        <v>29</v>
      </c>
    </row>
    <row r="522" spans="1:3" ht="23.25" customHeight="1">
      <c r="A522" s="377" t="s">
        <v>674</v>
      </c>
      <c r="B522" s="375"/>
      <c r="C522" s="508"/>
    </row>
    <row r="523" spans="1:3" ht="23.25" customHeight="1">
      <c r="A523" s="377" t="s">
        <v>675</v>
      </c>
      <c r="B523" s="375">
        <v>90</v>
      </c>
      <c r="C523" s="507">
        <v>72</v>
      </c>
    </row>
    <row r="524" spans="1:3" ht="23.25" customHeight="1">
      <c r="A524" s="377" t="s">
        <v>676</v>
      </c>
      <c r="B524" s="375">
        <v>45</v>
      </c>
      <c r="C524" s="507">
        <v>33</v>
      </c>
    </row>
    <row r="525" spans="1:3" ht="23.25" customHeight="1">
      <c r="A525" s="377" t="s">
        <v>677</v>
      </c>
      <c r="B525" s="375">
        <v>38</v>
      </c>
      <c r="C525" s="507">
        <v>62</v>
      </c>
    </row>
    <row r="526" spans="1:3" ht="23.25" customHeight="1">
      <c r="A526" s="371" t="s">
        <v>678</v>
      </c>
      <c r="B526" s="372">
        <v>18544</v>
      </c>
      <c r="C526" s="506"/>
    </row>
    <row r="527" spans="1:3" ht="23.25" customHeight="1">
      <c r="A527" s="371" t="s">
        <v>679</v>
      </c>
      <c r="B527" s="372">
        <f>B528+B529</f>
        <v>73145</v>
      </c>
      <c r="C527" s="506">
        <f>C528+C529</f>
        <v>155</v>
      </c>
    </row>
    <row r="528" spans="1:3" ht="23.25" customHeight="1">
      <c r="A528" s="371" t="s">
        <v>680</v>
      </c>
      <c r="B528" s="372">
        <v>60000</v>
      </c>
      <c r="C528" s="506"/>
    </row>
    <row r="529" spans="1:3" ht="23.25" customHeight="1">
      <c r="A529" s="371" t="s">
        <v>641</v>
      </c>
      <c r="B529" s="372">
        <f>B530</f>
        <v>13145</v>
      </c>
      <c r="C529" s="506">
        <f>C530</f>
        <v>155</v>
      </c>
    </row>
    <row r="530" spans="1:3" ht="23.25" customHeight="1">
      <c r="A530" s="374" t="s">
        <v>681</v>
      </c>
      <c r="B530" s="375">
        <v>13145</v>
      </c>
      <c r="C530" s="507">
        <v>155</v>
      </c>
    </row>
    <row r="531" spans="1:3" ht="23.25" customHeight="1">
      <c r="A531" s="371" t="s">
        <v>682</v>
      </c>
      <c r="B531" s="372">
        <f t="shared" ref="B531:B536" si="3">SUM(B532)</f>
        <v>525</v>
      </c>
      <c r="C531" s="506">
        <f t="shared" ref="C531:C536" si="4">SUM(C532)</f>
        <v>524</v>
      </c>
    </row>
    <row r="532" spans="1:3" ht="23.25" customHeight="1">
      <c r="A532" s="371" t="s">
        <v>683</v>
      </c>
      <c r="B532" s="372">
        <f t="shared" si="3"/>
        <v>525</v>
      </c>
      <c r="C532" s="506">
        <f t="shared" si="4"/>
        <v>524</v>
      </c>
    </row>
    <row r="533" spans="1:3" ht="23.25" customHeight="1">
      <c r="A533" s="374" t="s">
        <v>684</v>
      </c>
      <c r="B533" s="375">
        <v>525</v>
      </c>
      <c r="C533" s="507">
        <v>524</v>
      </c>
    </row>
    <row r="534" spans="1:3" ht="23.25" customHeight="1">
      <c r="A534" s="371" t="s">
        <v>685</v>
      </c>
      <c r="B534" s="372">
        <f>B7+B121+B124+B148+B171+B188+B216+B295+B345+B363+B378+B438+B448+B470+B484+B486+B499+B509+B518+B526+B527+B531</f>
        <v>764457</v>
      </c>
      <c r="C534" s="506">
        <f>C7+C121+C124+C148+C171+C188+C216+C295+C345+C363+C378+C438+C448+C470+C484+C486+C499+C509+C518+C526+C527+C531+C481</f>
        <v>765062</v>
      </c>
    </row>
    <row r="535" spans="1:3" ht="23.25" customHeight="1">
      <c r="A535" s="371" t="s">
        <v>686</v>
      </c>
      <c r="B535" s="372">
        <f t="shared" si="3"/>
        <v>5000</v>
      </c>
      <c r="C535" s="506">
        <f t="shared" si="4"/>
        <v>5000</v>
      </c>
    </row>
    <row r="536" spans="1:3" ht="23.25" customHeight="1">
      <c r="A536" s="371" t="s">
        <v>687</v>
      </c>
      <c r="B536" s="372">
        <f t="shared" si="3"/>
        <v>5000</v>
      </c>
      <c r="C536" s="506">
        <f t="shared" si="4"/>
        <v>5000</v>
      </c>
    </row>
    <row r="537" spans="1:3" ht="23.25" customHeight="1">
      <c r="A537" s="374" t="s">
        <v>688</v>
      </c>
      <c r="B537" s="375">
        <v>5000</v>
      </c>
      <c r="C537" s="507">
        <v>5000</v>
      </c>
    </row>
    <row r="538" spans="1:3" ht="23.25" customHeight="1">
      <c r="A538" s="384" t="s">
        <v>689</v>
      </c>
      <c r="B538" s="385">
        <f>B534+B535</f>
        <v>769457</v>
      </c>
      <c r="C538" s="509">
        <f>C534+C535</f>
        <v>770062</v>
      </c>
    </row>
  </sheetData>
  <mergeCells count="4">
    <mergeCell ref="A2:C2"/>
    <mergeCell ref="A4:A6"/>
    <mergeCell ref="B4:B6"/>
    <mergeCell ref="C4:C6"/>
  </mergeCells>
  <phoneticPr fontId="26" type="noConversion"/>
  <pageMargins left="0.51181102362204722" right="0.51181102362204722" top="0.55118110236220474" bottom="0.55118110236220474" header="0.31496062992125984" footer="0.31496062992125984"/>
  <pageSetup paperSize="9" scale="95" fitToHeight="0" orientation="portrait" r:id="rId1"/>
</worksheet>
</file>

<file path=xl/worksheets/sheet6.xml><?xml version="1.0" encoding="utf-8"?>
<worksheet xmlns="http://schemas.openxmlformats.org/spreadsheetml/2006/main" xmlns:r="http://schemas.openxmlformats.org/officeDocument/2006/relationships">
  <sheetPr enableFormatConditionsCalculation="0">
    <tabColor theme="8" tint="0.59999389629810485"/>
    <pageSetUpPr fitToPage="1"/>
  </sheetPr>
  <dimension ref="A1:G64"/>
  <sheetViews>
    <sheetView zoomScale="70" zoomScaleSheetLayoutView="100" workbookViewId="0">
      <selection activeCell="E76" sqref="E76"/>
    </sheetView>
  </sheetViews>
  <sheetFormatPr defaultRowHeight="12.75"/>
  <cols>
    <col min="1" max="1" width="50.85546875" style="483" customWidth="1"/>
    <col min="2" max="3" width="18.7109375" style="483" customWidth="1"/>
    <col min="4" max="4" width="63.140625" style="483" customWidth="1"/>
    <col min="5" max="6" width="20.85546875" style="483" customWidth="1"/>
    <col min="7" max="7" width="11" style="483" customWidth="1"/>
    <col min="8" max="16384" width="9.140625" style="483"/>
  </cols>
  <sheetData>
    <row r="1" spans="1:7" s="481" customFormat="1" ht="24" customHeight="1">
      <c r="A1" s="484" t="s">
        <v>692</v>
      </c>
    </row>
    <row r="2" spans="1:7" s="481" customFormat="1" ht="38.25" customHeight="1">
      <c r="A2" s="547" t="s">
        <v>693</v>
      </c>
      <c r="B2" s="547"/>
      <c r="C2" s="547"/>
      <c r="D2" s="547"/>
      <c r="E2" s="547"/>
      <c r="F2" s="547"/>
      <c r="G2" s="547"/>
    </row>
    <row r="3" spans="1:7" s="482" customFormat="1" ht="23.25" customHeight="1">
      <c r="F3" s="548" t="s">
        <v>208</v>
      </c>
      <c r="G3" s="548"/>
    </row>
    <row r="4" spans="1:7" ht="30" customHeight="1">
      <c r="A4" s="549" t="s">
        <v>694</v>
      </c>
      <c r="B4" s="550"/>
      <c r="C4" s="550"/>
      <c r="D4" s="550" t="s">
        <v>695</v>
      </c>
      <c r="E4" s="550"/>
      <c r="F4" s="550"/>
      <c r="G4" s="551" t="s">
        <v>696</v>
      </c>
    </row>
    <row r="5" spans="1:7" ht="37.5" customHeight="1">
      <c r="A5" s="485" t="s">
        <v>697</v>
      </c>
      <c r="B5" s="486" t="s">
        <v>210</v>
      </c>
      <c r="C5" s="486" t="s">
        <v>211</v>
      </c>
      <c r="D5" s="486" t="s">
        <v>697</v>
      </c>
      <c r="E5" s="486" t="s">
        <v>210</v>
      </c>
      <c r="F5" s="486" t="s">
        <v>211</v>
      </c>
      <c r="G5" s="552"/>
    </row>
    <row r="6" spans="1:7" ht="29.25" customHeight="1">
      <c r="A6" s="487" t="s">
        <v>698</v>
      </c>
      <c r="B6" s="488"/>
      <c r="C6" s="488"/>
      <c r="D6" s="489" t="s">
        <v>699</v>
      </c>
      <c r="E6" s="488">
        <v>1030</v>
      </c>
      <c r="F6" s="488">
        <v>33</v>
      </c>
      <c r="G6" s="490"/>
    </row>
    <row r="7" spans="1:7" ht="29.25" customHeight="1">
      <c r="A7" s="487" t="s">
        <v>700</v>
      </c>
      <c r="B7" s="488"/>
      <c r="C7" s="488"/>
      <c r="D7" s="489" t="s">
        <v>701</v>
      </c>
      <c r="E7" s="488">
        <f>E8</f>
        <v>0</v>
      </c>
      <c r="F7" s="488">
        <f>F8</f>
        <v>503</v>
      </c>
      <c r="G7" s="490"/>
    </row>
    <row r="8" spans="1:7" ht="29.25" customHeight="1">
      <c r="A8" s="487" t="s">
        <v>702</v>
      </c>
      <c r="B8" s="488"/>
      <c r="C8" s="488"/>
      <c r="D8" s="491" t="s">
        <v>703</v>
      </c>
      <c r="E8" s="488">
        <f>E9+E10+E11</f>
        <v>0</v>
      </c>
      <c r="F8" s="488">
        <v>503</v>
      </c>
      <c r="G8" s="490"/>
    </row>
    <row r="9" spans="1:7" ht="29.25" customHeight="1">
      <c r="A9" s="487" t="s">
        <v>704</v>
      </c>
      <c r="B9" s="488"/>
      <c r="C9" s="488"/>
      <c r="D9" s="491" t="s">
        <v>705</v>
      </c>
      <c r="E9" s="488"/>
      <c r="F9" s="488"/>
      <c r="G9" s="490"/>
    </row>
    <row r="10" spans="1:7" ht="29.25" customHeight="1">
      <c r="A10" s="487" t="s">
        <v>706</v>
      </c>
      <c r="B10" s="488"/>
      <c r="C10" s="488"/>
      <c r="D10" s="491" t="s">
        <v>707</v>
      </c>
      <c r="E10" s="488"/>
      <c r="F10" s="488"/>
      <c r="G10" s="490"/>
    </row>
    <row r="11" spans="1:7" ht="29.25" customHeight="1">
      <c r="A11" s="487" t="s">
        <v>708</v>
      </c>
      <c r="B11" s="488"/>
      <c r="C11" s="488"/>
      <c r="D11" s="491" t="s">
        <v>709</v>
      </c>
      <c r="E11" s="488"/>
      <c r="F11" s="488"/>
      <c r="G11" s="490"/>
    </row>
    <row r="12" spans="1:7" ht="29.25" customHeight="1">
      <c r="A12" s="487" t="s">
        <v>710</v>
      </c>
      <c r="B12" s="488"/>
      <c r="C12" s="488"/>
      <c r="D12" s="489" t="s">
        <v>711</v>
      </c>
      <c r="E12" s="488"/>
      <c r="F12" s="488"/>
      <c r="G12" s="490"/>
    </row>
    <row r="13" spans="1:7" ht="29.25" customHeight="1">
      <c r="A13" s="487" t="s">
        <v>712</v>
      </c>
      <c r="B13" s="488"/>
      <c r="C13" s="488"/>
      <c r="D13" s="489" t="s">
        <v>713</v>
      </c>
      <c r="E13" s="488">
        <v>717658</v>
      </c>
      <c r="F13" s="488">
        <f>SUM(F14:F24)</f>
        <v>739172</v>
      </c>
      <c r="G13" s="490"/>
    </row>
    <row r="14" spans="1:7" ht="29.25" customHeight="1">
      <c r="A14" s="487" t="s">
        <v>714</v>
      </c>
      <c r="B14" s="488"/>
      <c r="C14" s="488"/>
      <c r="D14" s="489" t="s">
        <v>715</v>
      </c>
      <c r="E14" s="488">
        <v>717658</v>
      </c>
      <c r="F14" s="271">
        <v>724493</v>
      </c>
      <c r="G14" s="490"/>
    </row>
    <row r="15" spans="1:7" ht="29.25" customHeight="1">
      <c r="A15" s="487" t="s">
        <v>716</v>
      </c>
      <c r="B15" s="488"/>
      <c r="C15" s="488"/>
      <c r="D15" s="492" t="s">
        <v>717</v>
      </c>
      <c r="E15" s="488"/>
      <c r="F15" s="488"/>
      <c r="G15" s="490"/>
    </row>
    <row r="16" spans="1:7" ht="29.25" customHeight="1">
      <c r="A16" s="487" t="s">
        <v>718</v>
      </c>
      <c r="B16" s="488"/>
      <c r="C16" s="488"/>
      <c r="D16" s="492" t="s">
        <v>719</v>
      </c>
      <c r="E16" s="488"/>
      <c r="F16" s="488"/>
      <c r="G16" s="490"/>
    </row>
    <row r="17" spans="1:7" ht="29.25" customHeight="1">
      <c r="A17" s="487" t="s">
        <v>720</v>
      </c>
      <c r="B17" s="488">
        <f>SUM(B19:B23)</f>
        <v>0</v>
      </c>
      <c r="C17" s="488">
        <f>SUM(C19:C23)</f>
        <v>0</v>
      </c>
      <c r="D17" s="493" t="s">
        <v>721</v>
      </c>
      <c r="E17" s="488"/>
      <c r="F17" s="271">
        <v>2882</v>
      </c>
      <c r="G17" s="490"/>
    </row>
    <row r="18" spans="1:7" ht="29.25" customHeight="1">
      <c r="A18" s="487"/>
      <c r="B18" s="488"/>
      <c r="C18" s="488"/>
      <c r="D18" s="492" t="s">
        <v>722</v>
      </c>
      <c r="E18" s="488"/>
      <c r="F18" s="488"/>
      <c r="G18" s="490"/>
    </row>
    <row r="19" spans="1:7" ht="29.25" customHeight="1">
      <c r="A19" s="494" t="s">
        <v>723</v>
      </c>
      <c r="B19" s="488"/>
      <c r="C19" s="488"/>
      <c r="D19" s="492" t="s">
        <v>724</v>
      </c>
      <c r="E19" s="488"/>
      <c r="F19" s="488"/>
      <c r="G19" s="490"/>
    </row>
    <row r="20" spans="1:7" ht="29.25" customHeight="1">
      <c r="A20" s="494" t="s">
        <v>725</v>
      </c>
      <c r="B20" s="488"/>
      <c r="C20" s="488"/>
      <c r="D20" s="489" t="s">
        <v>726</v>
      </c>
      <c r="E20" s="488"/>
      <c r="F20" s="271">
        <v>11797</v>
      </c>
      <c r="G20" s="490"/>
    </row>
    <row r="21" spans="1:7" ht="29.25" customHeight="1">
      <c r="A21" s="494" t="s">
        <v>727</v>
      </c>
      <c r="B21" s="488"/>
      <c r="C21" s="488"/>
      <c r="D21" s="492" t="s">
        <v>717</v>
      </c>
      <c r="E21" s="488"/>
      <c r="F21" s="488"/>
      <c r="G21" s="490"/>
    </row>
    <row r="22" spans="1:7" ht="29.25" customHeight="1">
      <c r="A22" s="494" t="s">
        <v>728</v>
      </c>
      <c r="B22" s="488"/>
      <c r="C22" s="488"/>
      <c r="D22" s="492" t="s">
        <v>729</v>
      </c>
      <c r="E22" s="488"/>
      <c r="F22" s="488"/>
      <c r="G22" s="490"/>
    </row>
    <row r="23" spans="1:7" ht="29.25" customHeight="1">
      <c r="A23" s="494" t="s">
        <v>730</v>
      </c>
      <c r="B23" s="488"/>
      <c r="C23" s="488"/>
      <c r="D23" s="489" t="s">
        <v>731</v>
      </c>
      <c r="E23" s="488">
        <f>E24+E25</f>
        <v>0</v>
      </c>
      <c r="F23" s="488"/>
      <c r="G23" s="490"/>
    </row>
    <row r="24" spans="1:7" ht="29.25" customHeight="1">
      <c r="A24" s="487" t="s">
        <v>732</v>
      </c>
      <c r="B24" s="488"/>
      <c r="C24" s="488"/>
      <c r="D24" s="492" t="s">
        <v>717</v>
      </c>
      <c r="E24" s="488"/>
      <c r="F24" s="488"/>
      <c r="G24" s="490"/>
    </row>
    <row r="25" spans="1:7" ht="29.25" customHeight="1">
      <c r="A25" s="487" t="s">
        <v>733</v>
      </c>
      <c r="B25" s="488">
        <f>SUM(B26:B27)</f>
        <v>0</v>
      </c>
      <c r="C25" s="488">
        <f>SUM(C26:C27)</f>
        <v>0</v>
      </c>
      <c r="D25" s="492" t="s">
        <v>734</v>
      </c>
      <c r="E25" s="488"/>
      <c r="F25" s="488"/>
      <c r="G25" s="490"/>
    </row>
    <row r="26" spans="1:7" ht="29.25" customHeight="1">
      <c r="A26" s="494" t="s">
        <v>735</v>
      </c>
      <c r="B26" s="488"/>
      <c r="C26" s="488"/>
      <c r="D26" s="489" t="s">
        <v>736</v>
      </c>
      <c r="E26" s="488">
        <f>E27+E28</f>
        <v>0</v>
      </c>
      <c r="F26" s="488"/>
      <c r="G26" s="490"/>
    </row>
    <row r="27" spans="1:7" ht="29.25" customHeight="1">
      <c r="A27" s="494" t="s">
        <v>737</v>
      </c>
      <c r="B27" s="488"/>
      <c r="C27" s="488"/>
      <c r="D27" s="489" t="s">
        <v>738</v>
      </c>
      <c r="E27" s="488"/>
      <c r="F27" s="488"/>
      <c r="G27" s="490"/>
    </row>
    <row r="28" spans="1:7" ht="29.25" customHeight="1">
      <c r="A28" s="487" t="s">
        <v>739</v>
      </c>
      <c r="B28" s="488"/>
      <c r="C28" s="488"/>
      <c r="D28" s="492" t="s">
        <v>740</v>
      </c>
      <c r="E28" s="488"/>
      <c r="F28" s="488"/>
      <c r="G28" s="490"/>
    </row>
    <row r="29" spans="1:7" ht="29.25" customHeight="1">
      <c r="A29" s="487" t="s">
        <v>741</v>
      </c>
      <c r="B29" s="488"/>
      <c r="C29" s="488"/>
      <c r="D29" s="489" t="s">
        <v>742</v>
      </c>
      <c r="E29" s="488"/>
      <c r="F29" s="488">
        <v>68</v>
      </c>
      <c r="G29" s="490"/>
    </row>
    <row r="30" spans="1:7" ht="29.25" customHeight="1">
      <c r="A30" s="487" t="s">
        <v>743</v>
      </c>
      <c r="B30" s="488"/>
      <c r="C30" s="488"/>
      <c r="D30" s="491" t="s">
        <v>744</v>
      </c>
      <c r="E30" s="488"/>
      <c r="F30" s="488">
        <v>0</v>
      </c>
      <c r="G30" s="490"/>
    </row>
    <row r="31" spans="1:7" ht="29.25" customHeight="1">
      <c r="A31" s="494" t="s">
        <v>745</v>
      </c>
      <c r="B31" s="488"/>
      <c r="C31" s="488"/>
      <c r="D31" s="491" t="s">
        <v>746</v>
      </c>
      <c r="E31" s="488">
        <f>E32</f>
        <v>0</v>
      </c>
      <c r="F31" s="488"/>
      <c r="G31" s="490"/>
    </row>
    <row r="32" spans="1:7" ht="29.25" customHeight="1">
      <c r="A32" s="494" t="s">
        <v>747</v>
      </c>
      <c r="B32" s="488"/>
      <c r="C32" s="488"/>
      <c r="D32" s="492" t="s">
        <v>748</v>
      </c>
      <c r="E32" s="488">
        <f>E33+E34+E35</f>
        <v>0</v>
      </c>
      <c r="F32" s="488"/>
      <c r="G32" s="490"/>
    </row>
    <row r="33" spans="1:7" ht="29.25" customHeight="1">
      <c r="A33" s="494" t="s">
        <v>749</v>
      </c>
      <c r="B33" s="488"/>
      <c r="C33" s="488"/>
      <c r="D33" s="492" t="s">
        <v>750</v>
      </c>
      <c r="E33" s="488"/>
      <c r="F33" s="488"/>
      <c r="G33" s="490"/>
    </row>
    <row r="34" spans="1:7" ht="29.25" customHeight="1">
      <c r="A34" s="494"/>
      <c r="B34" s="488"/>
      <c r="C34" s="488"/>
      <c r="D34" s="492" t="s">
        <v>751</v>
      </c>
      <c r="E34" s="488"/>
      <c r="F34" s="488"/>
      <c r="G34" s="490"/>
    </row>
    <row r="35" spans="1:7" ht="29.25" customHeight="1">
      <c r="A35" s="494"/>
      <c r="B35" s="488"/>
      <c r="C35" s="488"/>
      <c r="D35" s="492" t="s">
        <v>752</v>
      </c>
      <c r="E35" s="488"/>
      <c r="F35" s="488"/>
      <c r="G35" s="490"/>
    </row>
    <row r="36" spans="1:7" ht="29.25" customHeight="1">
      <c r="A36" s="487" t="s">
        <v>753</v>
      </c>
      <c r="B36" s="488"/>
      <c r="C36" s="488"/>
      <c r="D36" s="491" t="s">
        <v>754</v>
      </c>
      <c r="E36" s="488">
        <f>E37</f>
        <v>0</v>
      </c>
      <c r="F36" s="488"/>
      <c r="G36" s="490"/>
    </row>
    <row r="37" spans="1:7" ht="29.25" customHeight="1">
      <c r="A37" s="487" t="s">
        <v>755</v>
      </c>
      <c r="B37" s="488"/>
      <c r="C37" s="488"/>
      <c r="D37" s="491" t="s">
        <v>756</v>
      </c>
      <c r="E37" s="488">
        <f>E38</f>
        <v>0</v>
      </c>
      <c r="F37" s="488"/>
      <c r="G37" s="490"/>
    </row>
    <row r="38" spans="1:7" ht="29.25" customHeight="1">
      <c r="A38" s="487" t="s">
        <v>757</v>
      </c>
      <c r="B38" s="488"/>
      <c r="C38" s="488"/>
      <c r="D38" s="491" t="s">
        <v>758</v>
      </c>
      <c r="E38" s="488"/>
      <c r="F38" s="488"/>
      <c r="G38" s="490"/>
    </row>
    <row r="39" spans="1:7" ht="29.25" customHeight="1">
      <c r="A39" s="487" t="s">
        <v>759</v>
      </c>
      <c r="B39" s="488"/>
      <c r="C39" s="488"/>
      <c r="D39" s="491" t="s">
        <v>760</v>
      </c>
      <c r="E39" s="488">
        <v>30</v>
      </c>
      <c r="F39" s="488">
        <f>SUM(F40:F49)</f>
        <v>83703</v>
      </c>
      <c r="G39" s="490"/>
    </row>
    <row r="40" spans="1:7" ht="29.25" customHeight="1">
      <c r="A40" s="487"/>
      <c r="B40" s="488"/>
      <c r="C40" s="488"/>
      <c r="D40" s="491" t="s">
        <v>761</v>
      </c>
      <c r="E40" s="488"/>
      <c r="F40" s="488">
        <v>82911</v>
      </c>
      <c r="G40" s="490"/>
    </row>
    <row r="41" spans="1:7" ht="29.25" customHeight="1">
      <c r="A41" s="487"/>
      <c r="B41" s="488"/>
      <c r="C41" s="488"/>
      <c r="D41" s="492" t="s">
        <v>762</v>
      </c>
      <c r="E41" s="488">
        <v>30</v>
      </c>
      <c r="F41" s="488"/>
      <c r="G41" s="490"/>
    </row>
    <row r="42" spans="1:7" ht="29.25" customHeight="1">
      <c r="A42" s="487"/>
      <c r="B42" s="488"/>
      <c r="C42" s="488"/>
      <c r="D42" s="273" t="s">
        <v>763</v>
      </c>
      <c r="E42" s="488"/>
      <c r="F42" s="488">
        <v>792</v>
      </c>
      <c r="G42" s="490"/>
    </row>
    <row r="43" spans="1:7" ht="29.25" customHeight="1">
      <c r="A43" s="487"/>
      <c r="B43" s="488"/>
      <c r="C43" s="488"/>
      <c r="D43" s="492" t="s">
        <v>764</v>
      </c>
      <c r="E43" s="488"/>
      <c r="F43" s="488"/>
      <c r="G43" s="490"/>
    </row>
    <row r="44" spans="1:7" ht="29.25" customHeight="1">
      <c r="A44" s="487"/>
      <c r="B44" s="488"/>
      <c r="C44" s="488"/>
      <c r="D44" s="492" t="s">
        <v>765</v>
      </c>
      <c r="E44" s="488"/>
      <c r="F44" s="488"/>
      <c r="G44" s="490"/>
    </row>
    <row r="45" spans="1:7" ht="29.25" customHeight="1">
      <c r="A45" s="487"/>
      <c r="B45" s="488"/>
      <c r="C45" s="488"/>
      <c r="D45" s="492" t="s">
        <v>766</v>
      </c>
      <c r="E45" s="488"/>
      <c r="F45" s="488"/>
      <c r="G45" s="490"/>
    </row>
    <row r="46" spans="1:7" ht="29.25" customHeight="1">
      <c r="A46" s="487"/>
      <c r="B46" s="488"/>
      <c r="C46" s="488"/>
      <c r="D46" s="492" t="s">
        <v>767</v>
      </c>
      <c r="E46" s="488"/>
      <c r="F46" s="488"/>
      <c r="G46" s="490"/>
    </row>
    <row r="47" spans="1:7" ht="29.25" customHeight="1">
      <c r="A47" s="494"/>
      <c r="B47" s="488"/>
      <c r="C47" s="488"/>
      <c r="D47" s="492" t="s">
        <v>768</v>
      </c>
      <c r="E47" s="488"/>
      <c r="F47" s="488"/>
      <c r="G47" s="490"/>
    </row>
    <row r="48" spans="1:7" ht="29.25" customHeight="1">
      <c r="A48" s="487"/>
      <c r="B48" s="488"/>
      <c r="C48" s="488"/>
      <c r="D48" s="492" t="s">
        <v>769</v>
      </c>
      <c r="E48" s="488"/>
      <c r="F48" s="488"/>
      <c r="G48" s="490"/>
    </row>
    <row r="49" spans="1:7" ht="29.25" customHeight="1">
      <c r="A49" s="487"/>
      <c r="B49" s="488"/>
      <c r="C49" s="488"/>
      <c r="D49" s="492" t="s">
        <v>770</v>
      </c>
      <c r="E49" s="488"/>
      <c r="F49" s="488"/>
      <c r="G49" s="490"/>
    </row>
    <row r="50" spans="1:7" ht="29.25" customHeight="1">
      <c r="A50" s="487"/>
      <c r="B50" s="488"/>
      <c r="C50" s="488"/>
      <c r="D50" s="491" t="s">
        <v>771</v>
      </c>
      <c r="E50" s="488"/>
      <c r="F50" s="488">
        <v>23033</v>
      </c>
      <c r="G50" s="490"/>
    </row>
    <row r="51" spans="1:7" ht="29.25" customHeight="1">
      <c r="A51" s="487"/>
      <c r="B51" s="488"/>
      <c r="C51" s="488"/>
      <c r="D51" s="491" t="s">
        <v>772</v>
      </c>
      <c r="E51" s="488"/>
      <c r="F51" s="488"/>
      <c r="G51" s="490"/>
    </row>
    <row r="52" spans="1:7" ht="29.25" customHeight="1">
      <c r="A52" s="487"/>
      <c r="B52" s="488"/>
      <c r="C52" s="488"/>
      <c r="D52" s="491" t="s">
        <v>773</v>
      </c>
      <c r="E52" s="488"/>
      <c r="F52" s="488"/>
      <c r="G52" s="490"/>
    </row>
    <row r="53" spans="1:7" ht="29.25" customHeight="1">
      <c r="A53" s="495" t="s">
        <v>774</v>
      </c>
      <c r="B53" s="488">
        <f>B6+B7+B8+B9+B10+B11+B12+B13+B14+B15+B16+B17+B24+B25+B28+B29+B30+B36+B37+B38+B39</f>
        <v>0</v>
      </c>
      <c r="C53" s="488">
        <f>C6+C7+C8+C9+C10+C11+C12+C13+C14+C15+C16+C17+C24+C25+C28+C29+C30+C36+C37+C38+C39</f>
        <v>0</v>
      </c>
      <c r="D53" s="496" t="s">
        <v>775</v>
      </c>
      <c r="E53" s="488">
        <f>E51+E50+E39+E36+E31+E30+E29+E13+E12+E7+E6+E52</f>
        <v>718718</v>
      </c>
      <c r="F53" s="488">
        <f>F39+F36+F31+F30+F29+F13+F12+F7+F6+F50</f>
        <v>846512</v>
      </c>
      <c r="G53" s="490"/>
    </row>
    <row r="54" spans="1:7" ht="29.25" customHeight="1">
      <c r="A54" s="497" t="s">
        <v>776</v>
      </c>
      <c r="B54" s="488">
        <f>B55+B58+B59+B61+B62</f>
        <v>939483</v>
      </c>
      <c r="C54" s="488">
        <f>C55+C58+C59+C61+C62</f>
        <v>1080157</v>
      </c>
      <c r="D54" s="498" t="s">
        <v>777</v>
      </c>
      <c r="E54" s="488">
        <f>E55+E58+E59+E60+E61+E62+E63</f>
        <v>220765</v>
      </c>
      <c r="F54" s="488">
        <f>F55+F58+F59</f>
        <v>233645</v>
      </c>
      <c r="G54" s="490"/>
    </row>
    <row r="55" spans="1:7" ht="29.25" customHeight="1">
      <c r="A55" s="494" t="s">
        <v>778</v>
      </c>
      <c r="B55" s="488">
        <f>B56+B57</f>
        <v>901760</v>
      </c>
      <c r="C55" s="488">
        <f>C56+C57</f>
        <v>887616</v>
      </c>
      <c r="D55" s="499" t="s">
        <v>779</v>
      </c>
      <c r="E55" s="488">
        <f>E56+E57</f>
        <v>0</v>
      </c>
      <c r="F55" s="488">
        <f>F57</f>
        <v>123</v>
      </c>
      <c r="G55" s="490"/>
    </row>
    <row r="56" spans="1:7" ht="29.25" customHeight="1">
      <c r="A56" s="494" t="s">
        <v>780</v>
      </c>
      <c r="B56" s="488">
        <v>901760</v>
      </c>
      <c r="C56" s="271">
        <v>887616</v>
      </c>
      <c r="D56" s="499" t="s">
        <v>781</v>
      </c>
      <c r="E56" s="488"/>
      <c r="F56" s="488"/>
      <c r="G56" s="490"/>
    </row>
    <row r="57" spans="1:7" ht="29.25" customHeight="1">
      <c r="A57" s="494" t="s">
        <v>782</v>
      </c>
      <c r="B57" s="488"/>
      <c r="C57" s="488"/>
      <c r="D57" s="499" t="s">
        <v>783</v>
      </c>
      <c r="E57" s="488"/>
      <c r="F57" s="488">
        <v>123</v>
      </c>
      <c r="G57" s="490"/>
    </row>
    <row r="58" spans="1:7" ht="29.25" customHeight="1">
      <c r="A58" s="494" t="s">
        <v>784</v>
      </c>
      <c r="B58" s="488">
        <v>37723</v>
      </c>
      <c r="C58" s="280">
        <v>37723</v>
      </c>
      <c r="D58" s="499" t="s">
        <v>785</v>
      </c>
      <c r="E58" s="488">
        <v>100000</v>
      </c>
      <c r="F58" s="280">
        <v>50585</v>
      </c>
      <c r="G58" s="490"/>
    </row>
    <row r="59" spans="1:7" ht="29.25" customHeight="1">
      <c r="A59" s="494" t="s">
        <v>786</v>
      </c>
      <c r="B59" s="488"/>
      <c r="C59" s="280">
        <v>4518</v>
      </c>
      <c r="D59" s="499" t="s">
        <v>787</v>
      </c>
      <c r="E59" s="488">
        <v>37723</v>
      </c>
      <c r="F59" s="280">
        <v>182937</v>
      </c>
      <c r="G59" s="490"/>
    </row>
    <row r="60" spans="1:7" ht="29.25" customHeight="1">
      <c r="A60" s="494" t="s">
        <v>788</v>
      </c>
      <c r="B60" s="488"/>
      <c r="C60" s="488"/>
      <c r="D60" s="500" t="s">
        <v>789</v>
      </c>
      <c r="E60" s="488">
        <v>83042</v>
      </c>
      <c r="F60" s="488"/>
      <c r="G60" s="490"/>
    </row>
    <row r="61" spans="1:7" ht="29.25" customHeight="1">
      <c r="A61" s="494" t="s">
        <v>790</v>
      </c>
      <c r="B61" s="488"/>
      <c r="C61" s="488"/>
      <c r="D61" s="489" t="s">
        <v>791</v>
      </c>
      <c r="E61" s="488"/>
      <c r="F61" s="488"/>
      <c r="G61" s="490"/>
    </row>
    <row r="62" spans="1:7" ht="29.25" customHeight="1">
      <c r="A62" s="501" t="s">
        <v>792</v>
      </c>
      <c r="B62" s="488"/>
      <c r="C62" s="280">
        <v>150300</v>
      </c>
      <c r="D62" s="489" t="s">
        <v>793</v>
      </c>
      <c r="E62" s="488"/>
      <c r="F62" s="488"/>
      <c r="G62" s="490"/>
    </row>
    <row r="63" spans="1:7" ht="29.25" customHeight="1">
      <c r="A63" s="501"/>
      <c r="B63" s="488"/>
      <c r="C63" s="488"/>
      <c r="D63" s="489" t="s">
        <v>794</v>
      </c>
      <c r="E63" s="488"/>
      <c r="F63" s="488"/>
      <c r="G63" s="490"/>
    </row>
    <row r="64" spans="1:7" ht="29.25" customHeight="1">
      <c r="A64" s="502" t="s">
        <v>795</v>
      </c>
      <c r="B64" s="503">
        <f>B54+B53</f>
        <v>939483</v>
      </c>
      <c r="C64" s="503">
        <f>C54+C53</f>
        <v>1080157</v>
      </c>
      <c r="D64" s="504" t="s">
        <v>796</v>
      </c>
      <c r="E64" s="503">
        <f>E54+E53</f>
        <v>939483</v>
      </c>
      <c r="F64" s="503">
        <f>F54+F53</f>
        <v>1080157</v>
      </c>
      <c r="G64" s="505"/>
    </row>
  </sheetData>
  <mergeCells count="5">
    <mergeCell ref="A2:G2"/>
    <mergeCell ref="F3:G3"/>
    <mergeCell ref="A4:C4"/>
    <mergeCell ref="D4:F4"/>
    <mergeCell ref="G4:G5"/>
  </mergeCells>
  <phoneticPr fontId="26" type="noConversion"/>
  <dataValidations count="1">
    <dataValidation type="whole" allowBlank="1" showInputMessage="1" showErrorMessage="1" sqref="F14 F17 F20 C56 C58 F58 C59 F59 C62">
      <formula1>-10000000000</formula1>
      <formula2>10000000000</formula2>
    </dataValidation>
  </dataValidations>
  <pageMargins left="0.47222222222222221" right="0.82638888888888884" top="0.19652777777777777" bottom="0.2361111111111111" header="0.11805555555555555" footer="0.15694444444444444"/>
  <pageSetup paperSize="9" scale="40" orientation="portrait" r:id="rId1"/>
  <ignoredErrors>
    <ignoredError sqref="F39" formulaRange="1"/>
  </ignoredErrors>
</worksheet>
</file>

<file path=xl/worksheets/sheet7.xml><?xml version="1.0" encoding="utf-8"?>
<worksheet xmlns="http://schemas.openxmlformats.org/spreadsheetml/2006/main" xmlns:r="http://schemas.openxmlformats.org/officeDocument/2006/relationships">
  <sheetPr enableFormatConditionsCalculation="0">
    <tabColor theme="8" tint="0.59999389629810485"/>
  </sheetPr>
  <dimension ref="A1:F15"/>
  <sheetViews>
    <sheetView zoomScaleSheetLayoutView="100" workbookViewId="0">
      <selection activeCell="C12" sqref="C12"/>
    </sheetView>
  </sheetViews>
  <sheetFormatPr defaultRowHeight="14.25"/>
  <cols>
    <col min="1" max="1" width="38.85546875" style="442" customWidth="1"/>
    <col min="2" max="3" width="15.85546875" style="442" customWidth="1"/>
    <col min="4" max="4" width="40.5703125" style="442" customWidth="1"/>
    <col min="5" max="6" width="15.140625" style="442" customWidth="1"/>
    <col min="7" max="16384" width="9.140625" style="442"/>
  </cols>
  <sheetData>
    <row r="1" spans="1:6" s="468" customFormat="1" ht="27.75" customHeight="1">
      <c r="A1" s="470" t="s">
        <v>797</v>
      </c>
    </row>
    <row r="2" spans="1:6" s="468" customFormat="1" ht="38.25" customHeight="1">
      <c r="A2" s="553" t="s">
        <v>798</v>
      </c>
      <c r="B2" s="553"/>
      <c r="C2" s="553"/>
      <c r="D2" s="553"/>
      <c r="E2" s="553"/>
      <c r="F2" s="553"/>
    </row>
    <row r="3" spans="1:6" s="468" customFormat="1" ht="24" customHeight="1">
      <c r="E3" s="554" t="s">
        <v>208</v>
      </c>
      <c r="F3" s="554"/>
    </row>
    <row r="4" spans="1:6" s="184" customFormat="1" ht="29.25" customHeight="1">
      <c r="A4" s="555" t="s">
        <v>799</v>
      </c>
      <c r="B4" s="556"/>
      <c r="C4" s="556"/>
      <c r="D4" s="556" t="s">
        <v>800</v>
      </c>
      <c r="E4" s="556"/>
      <c r="F4" s="557"/>
    </row>
    <row r="5" spans="1:6" s="184" customFormat="1" ht="27" customHeight="1">
      <c r="A5" s="558" t="s">
        <v>801</v>
      </c>
      <c r="B5" s="559" t="s">
        <v>210</v>
      </c>
      <c r="C5" s="559" t="s">
        <v>211</v>
      </c>
      <c r="D5" s="559" t="s">
        <v>801</v>
      </c>
      <c r="E5" s="559" t="s">
        <v>210</v>
      </c>
      <c r="F5" s="560" t="s">
        <v>211</v>
      </c>
    </row>
    <row r="6" spans="1:6" s="184" customFormat="1" ht="22.5" customHeight="1">
      <c r="A6" s="558"/>
      <c r="B6" s="559"/>
      <c r="C6" s="559"/>
      <c r="D6" s="559"/>
      <c r="E6" s="559"/>
      <c r="F6" s="560"/>
    </row>
    <row r="7" spans="1:6" s="469" customFormat="1" ht="36" customHeight="1">
      <c r="A7" s="471" t="s">
        <v>802</v>
      </c>
      <c r="B7" s="472">
        <v>2000</v>
      </c>
      <c r="C7" s="472">
        <v>1114</v>
      </c>
      <c r="D7" s="473" t="s">
        <v>803</v>
      </c>
      <c r="E7" s="472">
        <f>E8</f>
        <v>1000</v>
      </c>
      <c r="F7" s="474">
        <f>F8</f>
        <v>568</v>
      </c>
    </row>
    <row r="8" spans="1:6" s="469" customFormat="1" ht="36" customHeight="1">
      <c r="A8" s="471" t="s">
        <v>804</v>
      </c>
      <c r="B8" s="472">
        <f>B9</f>
        <v>2000</v>
      </c>
      <c r="C8" s="472">
        <f>C9</f>
        <v>2081</v>
      </c>
      <c r="D8" s="473" t="s">
        <v>805</v>
      </c>
      <c r="E8" s="472">
        <v>1000</v>
      </c>
      <c r="F8" s="474">
        <v>568</v>
      </c>
    </row>
    <row r="9" spans="1:6" s="469" customFormat="1" ht="36" customHeight="1">
      <c r="A9" s="471" t="s">
        <v>806</v>
      </c>
      <c r="B9" s="472">
        <v>2000</v>
      </c>
      <c r="C9" s="472">
        <v>2081</v>
      </c>
      <c r="D9" s="475" t="s">
        <v>807</v>
      </c>
      <c r="E9" s="472">
        <v>1000</v>
      </c>
      <c r="F9" s="474"/>
    </row>
    <row r="10" spans="1:6" s="469" customFormat="1" ht="36" customHeight="1">
      <c r="A10" s="471" t="s">
        <v>808</v>
      </c>
      <c r="B10" s="472"/>
      <c r="C10" s="472"/>
      <c r="D10" s="475" t="s">
        <v>809</v>
      </c>
      <c r="E10" s="472"/>
      <c r="F10" s="474"/>
    </row>
    <row r="11" spans="1:6" s="469" customFormat="1" ht="36" customHeight="1">
      <c r="A11" s="471" t="s">
        <v>810</v>
      </c>
      <c r="B11" s="472"/>
      <c r="C11" s="472"/>
      <c r="D11" s="475" t="s">
        <v>811</v>
      </c>
      <c r="E11" s="472"/>
      <c r="F11" s="474"/>
    </row>
    <row r="12" spans="1:6" s="469" customFormat="1" ht="36" customHeight="1">
      <c r="A12" s="476" t="s">
        <v>812</v>
      </c>
      <c r="B12" s="472"/>
      <c r="C12" s="472">
        <v>236</v>
      </c>
      <c r="D12" s="475" t="s">
        <v>813</v>
      </c>
      <c r="E12" s="472">
        <v>2000</v>
      </c>
      <c r="F12" s="474">
        <v>2773</v>
      </c>
    </row>
    <row r="13" spans="1:6" s="469" customFormat="1" ht="36" customHeight="1">
      <c r="A13" s="476" t="s">
        <v>814</v>
      </c>
      <c r="B13" s="472"/>
      <c r="C13" s="472">
        <v>69</v>
      </c>
      <c r="D13" s="477" t="s">
        <v>815</v>
      </c>
      <c r="E13" s="472"/>
      <c r="F13" s="474"/>
    </row>
    <row r="14" spans="1:6" s="469" customFormat="1" ht="36" customHeight="1">
      <c r="A14" s="478"/>
      <c r="B14" s="472"/>
      <c r="C14" s="472"/>
      <c r="D14" s="475" t="s">
        <v>816</v>
      </c>
      <c r="E14" s="472"/>
      <c r="F14" s="474">
        <f>C15-F7-F12</f>
        <v>159</v>
      </c>
    </row>
    <row r="15" spans="1:6" s="184" customFormat="1" ht="36" customHeight="1">
      <c r="A15" s="461" t="s">
        <v>817</v>
      </c>
      <c r="B15" s="479">
        <f>B7+B8+B10+B11+B12+B13</f>
        <v>4000</v>
      </c>
      <c r="C15" s="479">
        <f>C7+C8+C10+C11+C12+C13</f>
        <v>3500</v>
      </c>
      <c r="D15" s="463" t="s">
        <v>818</v>
      </c>
      <c r="E15" s="479">
        <f>E7+E9+E10+E11+E12+E13+E14</f>
        <v>4000</v>
      </c>
      <c r="F15" s="480">
        <f>F7+F9+F10+F11+F12+F13+F14</f>
        <v>3500</v>
      </c>
    </row>
  </sheetData>
  <mergeCells count="10">
    <mergeCell ref="A2:F2"/>
    <mergeCell ref="E3:F3"/>
    <mergeCell ref="A4:C4"/>
    <mergeCell ref="D4:F4"/>
    <mergeCell ref="A5:A6"/>
    <mergeCell ref="B5:B6"/>
    <mergeCell ref="C5:C6"/>
    <mergeCell ref="D5:D6"/>
    <mergeCell ref="E5:E6"/>
    <mergeCell ref="F5:F6"/>
  </mergeCells>
  <phoneticPr fontId="26" type="noConversion"/>
  <pageMargins left="0.39370078740157483" right="0.39370078740157483"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enableFormatConditionsCalculation="0">
    <tabColor theme="8" tint="0.59999389629810485"/>
  </sheetPr>
  <dimension ref="A1:F23"/>
  <sheetViews>
    <sheetView zoomScaleSheetLayoutView="100" workbookViewId="0">
      <selection activeCell="A9" sqref="A9"/>
    </sheetView>
  </sheetViews>
  <sheetFormatPr defaultRowHeight="14.25"/>
  <cols>
    <col min="1" max="1" width="50.85546875" style="442" customWidth="1"/>
    <col min="2" max="3" width="15.7109375" style="442" customWidth="1"/>
    <col min="4" max="4" width="41.85546875" style="442" customWidth="1"/>
    <col min="5" max="5" width="15.28515625" style="442" customWidth="1"/>
    <col min="6" max="6" width="16.28515625" style="442" customWidth="1"/>
    <col min="7" max="16384" width="9.140625" style="442"/>
  </cols>
  <sheetData>
    <row r="1" spans="1:6" s="439" customFormat="1" ht="24" customHeight="1">
      <c r="A1" s="443" t="s">
        <v>819</v>
      </c>
      <c r="B1" s="444"/>
    </row>
    <row r="2" spans="1:6" s="439" customFormat="1" ht="32.25" customHeight="1">
      <c r="A2" s="561" t="s">
        <v>820</v>
      </c>
      <c r="B2" s="561"/>
      <c r="C2" s="561"/>
      <c r="D2" s="561"/>
      <c r="E2" s="561"/>
      <c r="F2" s="561"/>
    </row>
    <row r="3" spans="1:6" s="439" customFormat="1" ht="24" customHeight="1">
      <c r="E3" s="562" t="s">
        <v>208</v>
      </c>
      <c r="F3" s="562"/>
    </row>
    <row r="4" spans="1:6" s="440" customFormat="1" ht="24.75" customHeight="1">
      <c r="A4" s="555" t="s">
        <v>799</v>
      </c>
      <c r="B4" s="556"/>
      <c r="C4" s="556"/>
      <c r="D4" s="556" t="s">
        <v>800</v>
      </c>
      <c r="E4" s="556"/>
      <c r="F4" s="557"/>
    </row>
    <row r="5" spans="1:6" s="440" customFormat="1" ht="23.25" customHeight="1">
      <c r="A5" s="558" t="s">
        <v>801</v>
      </c>
      <c r="B5" s="559" t="s">
        <v>210</v>
      </c>
      <c r="C5" s="559" t="s">
        <v>211</v>
      </c>
      <c r="D5" s="559" t="s">
        <v>801</v>
      </c>
      <c r="E5" s="559" t="s">
        <v>210</v>
      </c>
      <c r="F5" s="560" t="s">
        <v>211</v>
      </c>
    </row>
    <row r="6" spans="1:6" s="440" customFormat="1" ht="24.75" customHeight="1">
      <c r="A6" s="558"/>
      <c r="B6" s="559"/>
      <c r="C6" s="563"/>
      <c r="D6" s="559"/>
      <c r="E6" s="559"/>
      <c r="F6" s="564"/>
    </row>
    <row r="7" spans="1:6" ht="28.5" customHeight="1">
      <c r="A7" s="446" t="s">
        <v>821</v>
      </c>
      <c r="B7" s="447">
        <f>SUM(B8:B11)</f>
        <v>45581</v>
      </c>
      <c r="C7" s="447">
        <f>SUM(C8:C11)</f>
        <v>47699</v>
      </c>
      <c r="D7" s="448" t="s">
        <v>821</v>
      </c>
      <c r="E7" s="203">
        <f>E8+E9</f>
        <v>45581</v>
      </c>
      <c r="F7" s="449">
        <f>F8+F9</f>
        <v>45281</v>
      </c>
    </row>
    <row r="8" spans="1:6" ht="28.5" customHeight="1">
      <c r="A8" s="197" t="s">
        <v>822</v>
      </c>
      <c r="B8" s="450">
        <v>21835</v>
      </c>
      <c r="C8" s="450">
        <v>23334</v>
      </c>
      <c r="D8" s="451" t="s">
        <v>823</v>
      </c>
      <c r="E8" s="452">
        <v>45386</v>
      </c>
      <c r="F8" s="453">
        <v>45022</v>
      </c>
    </row>
    <row r="9" spans="1:6" ht="28.5" customHeight="1">
      <c r="A9" s="197" t="s">
        <v>824</v>
      </c>
      <c r="B9" s="450">
        <v>23200</v>
      </c>
      <c r="C9" s="450">
        <v>23200</v>
      </c>
      <c r="D9" s="451" t="s">
        <v>825</v>
      </c>
      <c r="E9" s="452">
        <v>195</v>
      </c>
      <c r="F9" s="453">
        <v>259</v>
      </c>
    </row>
    <row r="10" spans="1:6" ht="28.5" customHeight="1">
      <c r="A10" s="197" t="s">
        <v>826</v>
      </c>
      <c r="B10" s="450">
        <v>146</v>
      </c>
      <c r="C10" s="450">
        <v>170</v>
      </c>
      <c r="D10" s="451"/>
      <c r="E10" s="452"/>
      <c r="F10" s="453"/>
    </row>
    <row r="11" spans="1:6" ht="28.5" customHeight="1">
      <c r="A11" s="197" t="s">
        <v>827</v>
      </c>
      <c r="B11" s="450">
        <v>400</v>
      </c>
      <c r="C11" s="450">
        <v>995</v>
      </c>
      <c r="D11" s="451"/>
      <c r="E11" s="452"/>
      <c r="F11" s="453"/>
    </row>
    <row r="12" spans="1:6" s="441" customFormat="1" ht="28.5" customHeight="1">
      <c r="A12" s="454" t="s">
        <v>828</v>
      </c>
      <c r="B12" s="447">
        <f>SUM(B13:B15)</f>
        <v>0</v>
      </c>
      <c r="C12" s="447">
        <f>SUM(C13:C15)</f>
        <v>0</v>
      </c>
      <c r="D12" s="455" t="s">
        <v>828</v>
      </c>
      <c r="E12" s="456"/>
      <c r="F12" s="457"/>
    </row>
    <row r="13" spans="1:6" ht="17.45" customHeight="1">
      <c r="A13" s="197" t="s">
        <v>829</v>
      </c>
      <c r="B13" s="450"/>
      <c r="C13" s="450"/>
      <c r="D13" s="451"/>
      <c r="E13" s="452"/>
      <c r="F13" s="453"/>
    </row>
    <row r="14" spans="1:6" ht="21" customHeight="1">
      <c r="A14" s="197" t="s">
        <v>830</v>
      </c>
      <c r="B14" s="450"/>
      <c r="C14" s="450"/>
      <c r="D14" s="451"/>
      <c r="E14" s="452"/>
      <c r="F14" s="453"/>
    </row>
    <row r="15" spans="1:6" ht="18" customHeight="1">
      <c r="A15" s="197" t="s">
        <v>831</v>
      </c>
      <c r="B15" s="450"/>
      <c r="C15" s="450"/>
      <c r="D15" s="451"/>
      <c r="E15" s="452"/>
      <c r="F15" s="453"/>
    </row>
    <row r="16" spans="1:6" ht="28.5" customHeight="1">
      <c r="A16" s="454" t="s">
        <v>832</v>
      </c>
      <c r="B16" s="445">
        <f>SUM(B17:B20)</f>
        <v>24075</v>
      </c>
      <c r="C16" s="445">
        <f>SUM(C17:C20)</f>
        <v>37746</v>
      </c>
      <c r="D16" s="455" t="s">
        <v>832</v>
      </c>
      <c r="E16" s="458">
        <f>E17+E18+E19+E20</f>
        <v>28492</v>
      </c>
      <c r="F16" s="459">
        <f>F17+F18+F19+F20</f>
        <v>27990</v>
      </c>
    </row>
    <row r="17" spans="1:6" ht="28.5" customHeight="1">
      <c r="A17" s="197" t="s">
        <v>833</v>
      </c>
      <c r="B17" s="450">
        <v>3275</v>
      </c>
      <c r="C17" s="450">
        <v>4569</v>
      </c>
      <c r="D17" s="451" t="s">
        <v>834</v>
      </c>
      <c r="E17" s="452">
        <v>14663</v>
      </c>
      <c r="F17" s="453">
        <v>14437</v>
      </c>
    </row>
    <row r="18" spans="1:6" ht="28.5" customHeight="1">
      <c r="A18" s="197" t="s">
        <v>835</v>
      </c>
      <c r="B18" s="450">
        <v>15370</v>
      </c>
      <c r="C18" s="450">
        <v>26495</v>
      </c>
      <c r="D18" s="451" t="s">
        <v>836</v>
      </c>
      <c r="E18" s="452">
        <v>13441</v>
      </c>
      <c r="F18" s="453">
        <v>12970</v>
      </c>
    </row>
    <row r="19" spans="1:6" ht="28.5" customHeight="1">
      <c r="A19" s="197" t="s">
        <v>837</v>
      </c>
      <c r="B19" s="450">
        <v>5280</v>
      </c>
      <c r="C19" s="450">
        <v>6549</v>
      </c>
      <c r="D19" s="451" t="s">
        <v>838</v>
      </c>
      <c r="E19" s="452">
        <v>208</v>
      </c>
      <c r="F19" s="453">
        <v>232</v>
      </c>
    </row>
    <row r="20" spans="1:6" ht="28.5" customHeight="1">
      <c r="A20" s="197" t="s">
        <v>839</v>
      </c>
      <c r="B20" s="450">
        <v>150</v>
      </c>
      <c r="C20" s="450">
        <v>133</v>
      </c>
      <c r="D20" s="451" t="s">
        <v>840</v>
      </c>
      <c r="E20" s="452">
        <v>180</v>
      </c>
      <c r="F20" s="453">
        <v>351</v>
      </c>
    </row>
    <row r="21" spans="1:6" ht="28.5" customHeight="1">
      <c r="A21" s="446" t="s">
        <v>841</v>
      </c>
      <c r="B21" s="447">
        <v>4417</v>
      </c>
      <c r="C21" s="447">
        <v>12275</v>
      </c>
      <c r="D21" s="460" t="s">
        <v>842</v>
      </c>
      <c r="E21" s="456">
        <f>B22-E7-E12-E16</f>
        <v>0</v>
      </c>
      <c r="F21" s="457">
        <f>C22-F7-F12-F16</f>
        <v>24449</v>
      </c>
    </row>
    <row r="22" spans="1:6" ht="28.5" customHeight="1">
      <c r="A22" s="461" t="s">
        <v>817</v>
      </c>
      <c r="B22" s="462">
        <f>B16+B12+B7+B21</f>
        <v>74073</v>
      </c>
      <c r="C22" s="462">
        <f>C16+C12+C7+C21</f>
        <v>97720</v>
      </c>
      <c r="D22" s="463" t="s">
        <v>818</v>
      </c>
      <c r="E22" s="464">
        <f>E7+E12+E16+E21</f>
        <v>74073</v>
      </c>
      <c r="F22" s="465">
        <f>F7+F12+F16+F21</f>
        <v>97720</v>
      </c>
    </row>
    <row r="23" spans="1:6">
      <c r="A23" s="466"/>
      <c r="B23" s="466"/>
      <c r="C23" s="466"/>
      <c r="D23" s="467"/>
      <c r="E23" s="467"/>
      <c r="F23" s="467"/>
    </row>
  </sheetData>
  <mergeCells count="10">
    <mergeCell ref="A2:F2"/>
    <mergeCell ref="E3:F3"/>
    <mergeCell ref="A4:C4"/>
    <mergeCell ref="D4:F4"/>
    <mergeCell ref="A5:A6"/>
    <mergeCell ref="B5:B6"/>
    <mergeCell ref="C5:C6"/>
    <mergeCell ref="D5:D6"/>
    <mergeCell ref="E5:E6"/>
    <mergeCell ref="F5:F6"/>
  </mergeCells>
  <phoneticPr fontId="26" type="noConversion"/>
  <pageMargins left="0.39370078740157483" right="0.39370078740157483" top="0.39370078740157483" bottom="0.39370078740157483" header="0.11811023622047245" footer="0.11811023622047245"/>
  <pageSetup paperSize="9" scale="90" orientation="landscape" r:id="rId1"/>
</worksheet>
</file>

<file path=xl/worksheets/sheet9.xml><?xml version="1.0" encoding="utf-8"?>
<worksheet xmlns="http://schemas.openxmlformats.org/spreadsheetml/2006/main" xmlns:r="http://schemas.openxmlformats.org/officeDocument/2006/relationships">
  <dimension ref="A1:D43"/>
  <sheetViews>
    <sheetView zoomScaleSheetLayoutView="100" workbookViewId="0">
      <selection activeCell="H35" sqref="H35"/>
    </sheetView>
  </sheetViews>
  <sheetFormatPr defaultRowHeight="12"/>
  <cols>
    <col min="1" max="1" width="42.140625" style="420" customWidth="1"/>
    <col min="2" max="4" width="17.85546875" style="420" customWidth="1"/>
    <col min="5" max="16384" width="9.140625" style="420"/>
  </cols>
  <sheetData>
    <row r="1" spans="1:4" s="417" customFormat="1" ht="20.25" customHeight="1">
      <c r="A1" s="421" t="s">
        <v>843</v>
      </c>
    </row>
    <row r="2" spans="1:4" s="417" customFormat="1" ht="30" customHeight="1">
      <c r="A2" s="565" t="s">
        <v>844</v>
      </c>
      <c r="B2" s="565"/>
      <c r="C2" s="565"/>
      <c r="D2" s="565"/>
    </row>
    <row r="3" spans="1:4" s="417" customFormat="1" ht="21.75" customHeight="1">
      <c r="D3" s="417" t="s">
        <v>208</v>
      </c>
    </row>
    <row r="4" spans="1:4" ht="27" customHeight="1">
      <c r="A4" s="422" t="s">
        <v>697</v>
      </c>
      <c r="B4" s="423" t="s">
        <v>211</v>
      </c>
      <c r="C4" s="423" t="s">
        <v>845</v>
      </c>
      <c r="D4" s="424" t="s">
        <v>846</v>
      </c>
    </row>
    <row r="5" spans="1:4" ht="23.25" customHeight="1">
      <c r="A5" s="425" t="s">
        <v>213</v>
      </c>
      <c r="B5" s="330">
        <f>SUM(B6:B19)</f>
        <v>1075832</v>
      </c>
      <c r="C5" s="330">
        <f>SUM(C6:C19)</f>
        <v>1211000</v>
      </c>
      <c r="D5" s="426">
        <f>(C5-B5)/B5</f>
        <v>0.12564043456599172</v>
      </c>
    </row>
    <row r="6" spans="1:4" ht="23.25" customHeight="1">
      <c r="A6" s="244" t="s">
        <v>214</v>
      </c>
      <c r="B6" s="427">
        <v>276669</v>
      </c>
      <c r="C6" s="427">
        <v>331920</v>
      </c>
      <c r="D6" s="426">
        <f t="shared" ref="D6:D42" si="0">(C6-B6)/B6</f>
        <v>0.1997007254155688</v>
      </c>
    </row>
    <row r="7" spans="1:4" ht="23.25" customHeight="1">
      <c r="A7" s="244" t="s">
        <v>216</v>
      </c>
      <c r="B7" s="402">
        <v>186306</v>
      </c>
      <c r="C7" s="427">
        <v>204937</v>
      </c>
      <c r="D7" s="426">
        <f t="shared" si="0"/>
        <v>0.10000214700546413</v>
      </c>
    </row>
    <row r="8" spans="1:4" ht="23.25" customHeight="1">
      <c r="A8" s="244" t="s">
        <v>217</v>
      </c>
      <c r="B8" s="402">
        <v>41253</v>
      </c>
      <c r="C8" s="427">
        <v>45378</v>
      </c>
      <c r="D8" s="426">
        <f t="shared" si="0"/>
        <v>9.9992727801614431E-2</v>
      </c>
    </row>
    <row r="9" spans="1:4" ht="23.25" customHeight="1">
      <c r="A9" s="244" t="s">
        <v>218</v>
      </c>
      <c r="B9" s="402">
        <v>1842</v>
      </c>
      <c r="C9" s="427">
        <v>2026</v>
      </c>
      <c r="D9" s="426">
        <f t="shared" si="0"/>
        <v>9.9891422366992402E-2</v>
      </c>
    </row>
    <row r="10" spans="1:4" ht="23.25" customHeight="1">
      <c r="A10" s="244" t="s">
        <v>219</v>
      </c>
      <c r="B10" s="402">
        <v>45163</v>
      </c>
      <c r="C10" s="427">
        <v>49679</v>
      </c>
      <c r="D10" s="426">
        <f t="shared" si="0"/>
        <v>9.9993357394327215E-2</v>
      </c>
    </row>
    <row r="11" spans="1:4" ht="23.25" customHeight="1">
      <c r="A11" s="244" t="s">
        <v>220</v>
      </c>
      <c r="B11" s="402">
        <v>17847</v>
      </c>
      <c r="C11" s="427">
        <v>19632</v>
      </c>
      <c r="D11" s="426">
        <f t="shared" si="0"/>
        <v>0.10001680954782316</v>
      </c>
    </row>
    <row r="12" spans="1:4" ht="23.25" customHeight="1">
      <c r="A12" s="244" t="s">
        <v>221</v>
      </c>
      <c r="B12" s="402">
        <v>16228</v>
      </c>
      <c r="C12" s="427">
        <v>17851</v>
      </c>
      <c r="D12" s="426">
        <f t="shared" si="0"/>
        <v>0.10001232437761894</v>
      </c>
    </row>
    <row r="13" spans="1:4" ht="23.25" customHeight="1">
      <c r="A13" s="244" t="s">
        <v>222</v>
      </c>
      <c r="B13" s="402">
        <v>32388</v>
      </c>
      <c r="C13" s="427">
        <v>35627</v>
      </c>
      <c r="D13" s="426">
        <f t="shared" si="0"/>
        <v>0.10000617512659009</v>
      </c>
    </row>
    <row r="14" spans="1:4" ht="23.25" customHeight="1">
      <c r="A14" s="244" t="s">
        <v>223</v>
      </c>
      <c r="B14" s="402">
        <v>224140</v>
      </c>
      <c r="C14" s="427">
        <v>246554</v>
      </c>
      <c r="D14" s="426">
        <f t="shared" si="0"/>
        <v>0.1</v>
      </c>
    </row>
    <row r="15" spans="1:4" ht="23.25" customHeight="1">
      <c r="A15" s="244" t="s">
        <v>224</v>
      </c>
      <c r="B15" s="402">
        <v>8767</v>
      </c>
      <c r="C15" s="427">
        <v>9644</v>
      </c>
      <c r="D15" s="426">
        <f t="shared" si="0"/>
        <v>0.10003421923120794</v>
      </c>
    </row>
    <row r="16" spans="1:4" ht="23.25" customHeight="1">
      <c r="A16" s="244" t="s">
        <v>225</v>
      </c>
      <c r="B16" s="402">
        <v>7248</v>
      </c>
      <c r="C16" s="427">
        <v>7973</v>
      </c>
      <c r="D16" s="426">
        <f t="shared" si="0"/>
        <v>0.10002759381898454</v>
      </c>
    </row>
    <row r="17" spans="1:4" ht="23.25" customHeight="1">
      <c r="A17" s="244" t="s">
        <v>226</v>
      </c>
      <c r="B17" s="402">
        <v>217404</v>
      </c>
      <c r="C17" s="427">
        <v>239144</v>
      </c>
      <c r="D17" s="426">
        <f t="shared" si="0"/>
        <v>9.9998160107449718E-2</v>
      </c>
    </row>
    <row r="18" spans="1:4" ht="23.25" customHeight="1">
      <c r="A18" s="244" t="s">
        <v>227</v>
      </c>
      <c r="B18" s="402">
        <v>545</v>
      </c>
      <c r="C18" s="427">
        <v>600</v>
      </c>
      <c r="D18" s="426">
        <f t="shared" si="0"/>
        <v>0.10091743119266056</v>
      </c>
    </row>
    <row r="19" spans="1:4" ht="23.25" customHeight="1">
      <c r="A19" s="244" t="s">
        <v>228</v>
      </c>
      <c r="B19" s="402">
        <v>32</v>
      </c>
      <c r="C19" s="427">
        <v>35</v>
      </c>
      <c r="D19" s="426">
        <f t="shared" si="0"/>
        <v>9.375E-2</v>
      </c>
    </row>
    <row r="20" spans="1:4" ht="23.25" customHeight="1">
      <c r="A20" s="425" t="s">
        <v>229</v>
      </c>
      <c r="B20" s="330">
        <f>SUM(B21:B27)</f>
        <v>168136</v>
      </c>
      <c r="C20" s="330">
        <f>SUM(C21:C27)</f>
        <v>144925</v>
      </c>
      <c r="D20" s="426">
        <f t="shared" si="0"/>
        <v>-0.13804896036541847</v>
      </c>
    </row>
    <row r="21" spans="1:4" ht="23.25" customHeight="1">
      <c r="A21" s="244" t="s">
        <v>230</v>
      </c>
      <c r="B21" s="402">
        <v>34247</v>
      </c>
      <c r="C21" s="427">
        <v>35709</v>
      </c>
      <c r="D21" s="426">
        <f t="shared" si="0"/>
        <v>4.2689870645603992E-2</v>
      </c>
    </row>
    <row r="22" spans="1:4" ht="23.25" customHeight="1">
      <c r="A22" s="244" t="s">
        <v>231</v>
      </c>
      <c r="B22" s="402">
        <v>77271</v>
      </c>
      <c r="C22" s="427">
        <v>63066</v>
      </c>
      <c r="D22" s="426">
        <f t="shared" si="0"/>
        <v>-0.18383352098458672</v>
      </c>
    </row>
    <row r="23" spans="1:4" ht="23.25" customHeight="1">
      <c r="A23" s="244" t="s">
        <v>232</v>
      </c>
      <c r="B23" s="402">
        <v>6510</v>
      </c>
      <c r="C23" s="427">
        <v>5306</v>
      </c>
      <c r="D23" s="426">
        <f t="shared" si="0"/>
        <v>-0.18494623655913978</v>
      </c>
    </row>
    <row r="24" spans="1:4" ht="23.25" customHeight="1">
      <c r="A24" s="244" t="s">
        <v>233</v>
      </c>
      <c r="B24" s="402">
        <v>0</v>
      </c>
      <c r="C24" s="427">
        <v>0</v>
      </c>
      <c r="D24" s="426"/>
    </row>
    <row r="25" spans="1:4" ht="23.25" customHeight="1">
      <c r="A25" s="244" t="s">
        <v>234</v>
      </c>
      <c r="B25" s="402">
        <v>44416</v>
      </c>
      <c r="C25" s="427">
        <v>36205</v>
      </c>
      <c r="D25" s="426">
        <f t="shared" si="0"/>
        <v>-0.18486581412103748</v>
      </c>
    </row>
    <row r="26" spans="1:4" ht="23.25" customHeight="1">
      <c r="A26" s="244" t="s">
        <v>235</v>
      </c>
      <c r="B26" s="402">
        <v>5692</v>
      </c>
      <c r="C26" s="427">
        <v>4639</v>
      </c>
      <c r="D26" s="426">
        <f t="shared" si="0"/>
        <v>-0.18499648629655657</v>
      </c>
    </row>
    <row r="27" spans="1:4" ht="23.25" customHeight="1">
      <c r="A27" s="244" t="s">
        <v>236</v>
      </c>
      <c r="B27" s="330"/>
      <c r="C27" s="428"/>
      <c r="D27" s="426"/>
    </row>
    <row r="28" spans="1:4" s="418" customFormat="1" ht="23.25" customHeight="1">
      <c r="A28" s="241" t="s">
        <v>847</v>
      </c>
      <c r="B28" s="429">
        <f>B20+B5</f>
        <v>1243968</v>
      </c>
      <c r="C28" s="429">
        <f>C20+C5</f>
        <v>1355925</v>
      </c>
      <c r="D28" s="426">
        <f t="shared" si="0"/>
        <v>8.9999903534496065E-2</v>
      </c>
    </row>
    <row r="29" spans="1:4" s="419" customFormat="1" ht="23.25" customHeight="1">
      <c r="A29" s="425" t="s">
        <v>776</v>
      </c>
      <c r="B29" s="330">
        <f>B31+B32+B33+B34+B38+B40+B41</f>
        <v>326425</v>
      </c>
      <c r="C29" s="330">
        <f>C30+C31+C32+C33+C34+C40+C41</f>
        <v>197441</v>
      </c>
      <c r="D29" s="426">
        <f t="shared" si="0"/>
        <v>-0.39514130351535576</v>
      </c>
    </row>
    <row r="30" spans="1:4" s="419" customFormat="1" ht="23.25" customHeight="1">
      <c r="A30" s="244" t="s">
        <v>848</v>
      </c>
      <c r="B30" s="330"/>
      <c r="C30" s="330"/>
      <c r="D30" s="426"/>
    </row>
    <row r="31" spans="1:4" s="419" customFormat="1" ht="23.25" customHeight="1">
      <c r="A31" s="244" t="s">
        <v>849</v>
      </c>
      <c r="B31" s="330">
        <v>27777</v>
      </c>
      <c r="C31" s="330">
        <v>27777</v>
      </c>
      <c r="D31" s="426">
        <f>(C31-B31)/B31</f>
        <v>0</v>
      </c>
    </row>
    <row r="32" spans="1:4" s="419" customFormat="1" ht="23.25" customHeight="1">
      <c r="A32" s="244" t="s">
        <v>850</v>
      </c>
      <c r="B32" s="330">
        <v>72884</v>
      </c>
      <c r="C32" s="330">
        <v>0</v>
      </c>
      <c r="D32" s="426">
        <f t="shared" si="0"/>
        <v>-1</v>
      </c>
    </row>
    <row r="33" spans="1:4" s="419" customFormat="1" ht="23.25" customHeight="1">
      <c r="A33" s="244" t="s">
        <v>851</v>
      </c>
      <c r="B33" s="330">
        <v>46568</v>
      </c>
      <c r="C33" s="534">
        <v>6507</v>
      </c>
      <c r="D33" s="426">
        <f t="shared" si="0"/>
        <v>-0.86026885414877163</v>
      </c>
    </row>
    <row r="34" spans="1:4" ht="23.25" customHeight="1">
      <c r="A34" s="244" t="s">
        <v>852</v>
      </c>
      <c r="B34" s="330">
        <v>113561</v>
      </c>
      <c r="C34" s="534">
        <f>C35+C36+C37</f>
        <v>11349</v>
      </c>
      <c r="D34" s="426">
        <f t="shared" si="0"/>
        <v>-0.90006252146423504</v>
      </c>
    </row>
    <row r="35" spans="1:4" ht="23.25" customHeight="1">
      <c r="A35" s="431" t="s">
        <v>853</v>
      </c>
      <c r="B35" s="402">
        <v>50585</v>
      </c>
      <c r="C35" s="535"/>
      <c r="D35" s="426">
        <f t="shared" si="0"/>
        <v>-1</v>
      </c>
    </row>
    <row r="36" spans="1:4" ht="23.25" customHeight="1">
      <c r="A36" s="431" t="s">
        <v>854</v>
      </c>
      <c r="B36" s="402">
        <v>2773</v>
      </c>
      <c r="C36" s="535">
        <v>3000</v>
      </c>
      <c r="D36" s="426">
        <f t="shared" si="0"/>
        <v>8.1860800576992424E-2</v>
      </c>
    </row>
    <row r="37" spans="1:4" ht="23.25" customHeight="1">
      <c r="A37" s="431" t="s">
        <v>855</v>
      </c>
      <c r="B37" s="402">
        <v>60203</v>
      </c>
      <c r="C37" s="535">
        <v>8349</v>
      </c>
      <c r="D37" s="426">
        <f t="shared" si="0"/>
        <v>-0.86131920336195866</v>
      </c>
    </row>
    <row r="38" spans="1:4" ht="23.25" customHeight="1">
      <c r="A38" s="431" t="s">
        <v>856</v>
      </c>
      <c r="B38" s="402">
        <v>5000</v>
      </c>
      <c r="C38" s="535"/>
      <c r="D38" s="426">
        <f t="shared" si="0"/>
        <v>-1</v>
      </c>
    </row>
    <row r="39" spans="1:4" ht="33" customHeight="1">
      <c r="A39" s="432" t="s">
        <v>857</v>
      </c>
      <c r="B39" s="402">
        <v>5000</v>
      </c>
      <c r="C39" s="534"/>
      <c r="D39" s="426">
        <f t="shared" si="0"/>
        <v>-1</v>
      </c>
    </row>
    <row r="40" spans="1:4" ht="23.25" customHeight="1">
      <c r="A40" s="244" t="s">
        <v>858</v>
      </c>
      <c r="B40" s="433">
        <v>57822</v>
      </c>
      <c r="C40" s="535">
        <v>71018</v>
      </c>
      <c r="D40" s="426">
        <f t="shared" si="0"/>
        <v>0.22821763342672338</v>
      </c>
    </row>
    <row r="41" spans="1:4" ht="23.25" customHeight="1">
      <c r="A41" s="244" t="s">
        <v>859</v>
      </c>
      <c r="B41" s="330">
        <v>2813</v>
      </c>
      <c r="C41" s="534">
        <v>80790</v>
      </c>
      <c r="D41" s="426">
        <f t="shared" si="0"/>
        <v>27.720227515108427</v>
      </c>
    </row>
    <row r="42" spans="1:4" ht="23.25" customHeight="1">
      <c r="A42" s="241" t="s">
        <v>795</v>
      </c>
      <c r="B42" s="429">
        <f>B29+B28</f>
        <v>1570393</v>
      </c>
      <c r="C42" s="429">
        <f>C29+C28</f>
        <v>1553366</v>
      </c>
      <c r="D42" s="430">
        <f t="shared" si="0"/>
        <v>-1.0842508849695585E-2</v>
      </c>
    </row>
    <row r="43" spans="1:4" ht="23.25" customHeight="1">
      <c r="A43" s="434"/>
      <c r="B43" s="334"/>
      <c r="C43" s="334"/>
      <c r="D43" s="435"/>
    </row>
  </sheetData>
  <mergeCells count="1">
    <mergeCell ref="A2:D2"/>
  </mergeCells>
  <phoneticPr fontId="26" type="noConversion"/>
  <dataValidations count="2">
    <dataValidation type="whole" allowBlank="1" showInputMessage="1" showErrorMessage="1" error="不得保留小数" sqref="B5:C5 B20:C20 C39 C41 C1:C3 C30:C34 C43:C65536 B27:C28">
      <formula1>-800000000000</formula1>
      <formula2>1000000000000</formula2>
    </dataValidation>
    <dataValidation type="whole" allowBlank="1" showInputMessage="1" showErrorMessage="1" sqref="B38:C38 B39 B40:C40 B6:C7 B18:C19 B8:C17 B21:C26 B35:C37">
      <formula1>-1000000000</formula1>
      <formula2>1000000000</formula2>
    </dataValidation>
  </dataValidations>
  <pageMargins left="0.39370078740157483" right="0.39370078740157483" top="0.31496062992125984" bottom="0.31496062992125984" header="0.11811023622047245" footer="0.11811023622047245"/>
  <pageSetup paperSize="9" scale="90" orientation="portrait" useFirstPageNumber="1" errors="NA"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42</vt:i4>
      </vt:variant>
      <vt:variant>
        <vt:lpstr>命名范围</vt:lpstr>
      </vt:variant>
      <vt:variant>
        <vt:i4>17</vt:i4>
      </vt:variant>
    </vt:vector>
  </HeadingPairs>
  <TitlesOfParts>
    <vt:vector size="59" baseType="lpstr">
      <vt:lpstr>1.一般公共预算收入执行表</vt:lpstr>
      <vt:lpstr>2.一般公共预算支出执行表</vt:lpstr>
      <vt:lpstr>3.区本级一般公共预算支出执行表</vt:lpstr>
      <vt:lpstr>4.政府性基金收支执行表</vt:lpstr>
      <vt:lpstr>5.国有资本经营收支执行表</vt:lpstr>
      <vt:lpstr>6.社保基金收支执行表</vt:lpstr>
      <vt:lpstr>7.一般公共预算收入表</vt:lpstr>
      <vt:lpstr>8.一般公共预算支出表</vt:lpstr>
      <vt:lpstr>9.区本级一般公共预算收入</vt:lpstr>
      <vt:lpstr>10.区本级一般公共预算支出</vt:lpstr>
      <vt:lpstr>11.区本级一般公共预算功能分类</vt:lpstr>
      <vt:lpstr>12.一般公共预算支出政府经济分类表 </vt:lpstr>
      <vt:lpstr>13.一般公共预算基本支出政府经济分类表 </vt:lpstr>
      <vt:lpstr>14.区本级一般预算基本支出政府经济分类表</vt:lpstr>
      <vt:lpstr>15.对下税收返还及转移支付分地区表</vt:lpstr>
      <vt:lpstr>16.专项转移支付到项目</vt:lpstr>
      <vt:lpstr>17.基金收入表</vt:lpstr>
      <vt:lpstr>18.基金支出表</vt:lpstr>
      <vt:lpstr>19.本级基金收入</vt:lpstr>
      <vt:lpstr>20.本级基金支出</vt:lpstr>
      <vt:lpstr>21.基金转移支付分项目</vt:lpstr>
      <vt:lpstr>22.基金转移支付分地区</vt:lpstr>
      <vt:lpstr>23.国有资本经营收入表</vt:lpstr>
      <vt:lpstr>24.国有资本经营支出表</vt:lpstr>
      <vt:lpstr>25.本级国有资本经营收入</vt:lpstr>
      <vt:lpstr>26.本级国有资本经营支出</vt:lpstr>
      <vt:lpstr>27.国资转移支付</vt:lpstr>
      <vt:lpstr>28.社保收入表</vt:lpstr>
      <vt:lpstr>29.社保支出表</vt:lpstr>
      <vt:lpstr>30.社保余额表</vt:lpstr>
      <vt:lpstr>31.本级社保收入</vt:lpstr>
      <vt:lpstr>32.本级社保支出</vt:lpstr>
      <vt:lpstr>33.本级社保余额表</vt:lpstr>
      <vt:lpstr>34.地方政府债务限额余额表</vt:lpstr>
      <vt:lpstr>35.地方政府一般债务限额余额</vt:lpstr>
      <vt:lpstr>36.专项债务限额余额</vt:lpstr>
      <vt:lpstr>37.地方政府债券2021年发行情况</vt:lpstr>
      <vt:lpstr>38.2021年债券还本付息情况表</vt:lpstr>
      <vt:lpstr>39.2022年债券还本付息计划表</vt:lpstr>
      <vt:lpstr>40.2022年政府债务收支计划</vt:lpstr>
      <vt:lpstr>41.2022年本级政府债务收支计划</vt:lpstr>
      <vt:lpstr>Sheet1</vt:lpstr>
      <vt:lpstr>'27.国资转移支付'!Print_Area</vt:lpstr>
      <vt:lpstr>'11.区本级一般公共预算功能分类'!Print_Titles</vt:lpstr>
      <vt:lpstr>'12.一般公共预算支出政府经济分类表 '!Print_Titles</vt:lpstr>
      <vt:lpstr>'13.一般公共预算基本支出政府经济分类表 '!Print_Titles</vt:lpstr>
      <vt:lpstr>'14.区本级一般预算基本支出政府经济分类表'!Print_Titles</vt:lpstr>
      <vt:lpstr>'16.专项转移支付到项目'!Print_Titles</vt:lpstr>
      <vt:lpstr>'17.基金收入表'!Print_Titles</vt:lpstr>
      <vt:lpstr>'18.基金支出表'!Print_Titles</vt:lpstr>
      <vt:lpstr>'2.一般公共预算支出执行表'!Print_Titles</vt:lpstr>
      <vt:lpstr>'28.社保收入表'!Print_Titles</vt:lpstr>
      <vt:lpstr>'29.社保支出表'!Print_Titles</vt:lpstr>
      <vt:lpstr>'3.区本级一般公共预算支出执行表'!Print_Titles</vt:lpstr>
      <vt:lpstr>'31.本级社保收入'!Print_Titles</vt:lpstr>
      <vt:lpstr>'32.本级社保支出'!Print_Titles</vt:lpstr>
      <vt:lpstr>'4.政府性基金收支执行表'!Print_Titles</vt:lpstr>
      <vt:lpstr>'40.2022年政府债务收支计划'!Print_Titles</vt:lpstr>
      <vt:lpstr>'41.2022年本级政府债务收支计划'!Print_Titles</vt:lpstr>
    </vt:vector>
  </TitlesOfParts>
  <Company>MC SYSTEM</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cp:lastPrinted>2022-02-28T07:38:23Z</cp:lastPrinted>
  <dcterms:created xsi:type="dcterms:W3CDTF">2006-02-13T05:15:25Z</dcterms:created>
  <dcterms:modified xsi:type="dcterms:W3CDTF">2023-05-06T09:02:28Z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A99A0B41EF0E4E34B532BB8EE6430B0D</vt:lpwstr>
  </property>
</Properties>
</file>